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أمر العمل" state="visible" r:id="rId4"/>
    <sheet sheetId="2" name="سجلات الصيانة" state="visible" r:id="rId5"/>
    <sheet sheetId="3" name="الملخص" state="visible" r:id="rId6"/>
    <sheet sheetId="4" name="القوائم" state="visible" r:id="rId7"/>
  </sheets>
  <definedNames>
    <definedName name="_xlnm.Print_Area" localSheetId="0">'أمر العمل'!$B1:$G50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<sst xmlns="http://schemas.openxmlformats.org/spreadsheetml/2006/main" count="189" uniqueCount="146">
  <si>
    <t>اسم الورشة / المنشأة</t>
  </si>
  <si>
    <t>أمر عمل صيانة</t>
  </si>
  <si>
    <t>العنوان · الهاتف</t>
  </si>
  <si>
    <t>رقم أمر العمل</t>
  </si>
  <si>
    <t>İE-2026-0142</t>
  </si>
  <si>
    <t>نموذج استلام المركبة — تُسلَّم نسخة منه للعميل</t>
  </si>
  <si>
    <t>تاريخ / وقت الاستلام</t>
  </si>
  <si>
    <t>بيانات العميل والمركبة</t>
  </si>
  <si>
    <t>اسم العميل / الشركة</t>
  </si>
  <si>
    <t>هاكان يلدز</t>
  </si>
  <si>
    <t>الهاتف</t>
  </si>
  <si>
    <t>0532 000 00 07</t>
  </si>
  <si>
    <t>رقم اللوحة</t>
  </si>
  <si>
    <t>34 ABC 123</t>
  </si>
  <si>
    <t>سنة الصنع</t>
  </si>
  <si>
    <t>الماركة / الطراز</t>
  </si>
  <si>
    <t>Fiat Egea 1.3 Multijet</t>
  </si>
  <si>
    <t>عداد الكيلومترات</t>
  </si>
  <si>
    <t>رقم الهيكل (VIN)</t>
  </si>
  <si>
    <t>ZFA3560000XXXXXXX</t>
  </si>
  <si>
    <t>مستوى الوقود</t>
  </si>
  <si>
    <t>1/2</t>
  </si>
  <si>
    <t>الأضرار الحالية / الأغراض المتروكة في المركبة</t>
  </si>
  <si>
    <t>خدش في المصد الخلفي؛ وفي الصندوق إطار احتياطي ورافعة</t>
  </si>
  <si>
    <t>شكوى العميل / وصف العطل</t>
  </si>
  <si>
    <t>حان موعد الصيانة الدورية. يصدر صوت من الأمام عند الفرملة.</t>
  </si>
  <si>
    <t>الأعمال المنجزة / التشخيص</t>
  </si>
  <si>
    <t>تم تغيير زيت المحرك والفلاتر. كانت فحمات الفرامل الأمامية على الحد فتم تغييرها كطقم؛ وقيست الأقراص ولم تحتج إلى تغيير.</t>
  </si>
  <si>
    <t>القطع / المواد المستخدمة</t>
  </si>
  <si>
    <t>رقم القطعة / الماركة</t>
  </si>
  <si>
    <t>قطعة</t>
  </si>
  <si>
    <t>سعر الوحدة</t>
  </si>
  <si>
    <t>المبلغ (دون ضريبة القيمة المضافة)</t>
  </si>
  <si>
    <t>زيت محرك 5W-30 (لتر)</t>
  </si>
  <si>
    <t>ماركة المثال</t>
  </si>
  <si>
    <t>فلتر الزيت</t>
  </si>
  <si>
    <t>OEM</t>
  </si>
  <si>
    <t>فلتر الهواء</t>
  </si>
  <si>
    <t>فحمات الفرامل الأمامية (طقم)</t>
  </si>
  <si>
    <t>الأجور / العمل المنجز</t>
  </si>
  <si>
    <t>الفني / الميكانيكي</t>
  </si>
  <si>
    <t>ساعة</t>
  </si>
  <si>
    <t>أجر الساعة</t>
  </si>
  <si>
    <t>أجرة الصيانة الدورية</t>
  </si>
  <si>
    <t>الفني علي</t>
  </si>
  <si>
    <t>تغيير فحمات الفرامل الأمامية</t>
  </si>
  <si>
    <t>التسليم والدفع</t>
  </si>
  <si>
    <t>إجمالي القطع</t>
  </si>
  <si>
    <t>موعد التسليم المتوقع</t>
  </si>
  <si>
    <t>إجمالي الأجور</t>
  </si>
  <si>
    <t>تاريخ التسليم</t>
  </si>
  <si>
    <t>المجموع الفرعي (دون ضريبة القيمة المضافة)</t>
  </si>
  <si>
    <t>طريقة الدفع</t>
  </si>
  <si>
    <t>نسبة ضريبة القيمة المضافة %</t>
  </si>
  <si>
    <t>الحالة</t>
  </si>
  <si>
    <t>جاهزة</t>
  </si>
  <si>
    <t>ضريبة القيمة المضافة</t>
  </si>
  <si>
    <t>الإجمالي العام</t>
  </si>
  <si>
    <t>سلّمتُ مركبتي لتشخيص العطل المذكور أعلاه وإصلاحه. وفي حال لزوم قطع أو أعمال إضافية غير مدرجة في القائمة فسيتم إبلاغي مسبقًا وأخذ موافقتي. وقد استلمت مركبتي بعد فحص الأعمال المنجزة.</t>
  </si>
  <si>
    <t>مالك المركبة — الاسم / التوقيع (الاستلام والتسليم)</t>
  </si>
  <si>
    <t>مسؤول الصيانة — الاسم / التوقيع / الختم</t>
  </si>
  <si>
    <t>مخزون القطع وحساب العميل وتقرير الصندوق على الهاتف — Ofisx ←</t>
  </si>
  <si>
    <t>قالب مجاني · stokexcel.com — املأ الخلايا الزرقاء الفاتحة والصفوف؛ تُحسب المبالغ بالصيغ. أضف كل أمر عمل أيضًا إلى ورقة "سجلات الصيانة". استشر محاسبك القانوني بشأن نسبة ضريبة القيمة المضافة.</t>
  </si>
  <si>
    <t>التاريخ</t>
  </si>
  <si>
    <t>كم</t>
  </si>
  <si>
    <t>العميل</t>
  </si>
  <si>
    <t>العطل / العمل المنجز</t>
  </si>
  <si>
    <t>مبلغ القطع (دون ضريبة القيمة المضافة)</t>
  </si>
  <si>
    <t>مبلغ الأجور (دون ضريبة القيمة المضافة)</t>
  </si>
  <si>
    <t>ضريبة القيمة المضافة %</t>
  </si>
  <si>
    <t>الإجمالي (شامل ضريبة القيمة المضافة)</t>
  </si>
  <si>
    <t>الاستلام (اللوحة)</t>
  </si>
  <si>
    <t>İE-2026-0131</t>
  </si>
  <si>
    <t>06 DEF 456</t>
  </si>
  <si>
    <t>Renault Clio 1.5 dCi</t>
  </si>
  <si>
    <t>أيتن كورت</t>
  </si>
  <si>
    <t>0533 000 00 01</t>
  </si>
  <si>
    <t>استبدال طقم القابض (الكلتش)</t>
  </si>
  <si>
    <t>بطاقة ائتمان</t>
  </si>
  <si>
    <t>تم التسليم</t>
  </si>
  <si>
    <t>İE-2026-0134</t>
  </si>
  <si>
    <t>تعبئة غاز المكيف واختبار التسرب</t>
  </si>
  <si>
    <t>نقدًا</t>
  </si>
  <si>
    <t>İE-2026-0137</t>
  </si>
  <si>
    <t>35 KLM 789</t>
  </si>
  <si>
    <t>VW Passat 1.6 TDI</t>
  </si>
  <si>
    <t>سركان أيدين</t>
  </si>
  <si>
    <t>0535 000 00 03</t>
  </si>
  <si>
    <t>استبدال طقم سير التوقيت ومضخة المياه</t>
  </si>
  <si>
    <t>حوالة</t>
  </si>
  <si>
    <t>İE-2026-0138</t>
  </si>
  <si>
    <t>16 PRS 220</t>
  </si>
  <si>
    <t>Toyota Corolla 1.6</t>
  </si>
  <si>
    <t>إليف شاهين</t>
  </si>
  <si>
    <t>0536 000 00 04</t>
  </si>
  <si>
    <t>صيانة دورية عند 60.000 كم</t>
  </si>
  <si>
    <t>İE-2026-0139</t>
  </si>
  <si>
    <t>34 MNO 555</t>
  </si>
  <si>
    <t>Opel Astra 1.4</t>
  </si>
  <si>
    <t>بوراك إيرين</t>
  </si>
  <si>
    <t>0537 000 00 05</t>
  </si>
  <si>
    <t>استبدال البطارية وفحص نظام الشحن</t>
  </si>
  <si>
    <t>İE-2026-0140</t>
  </si>
  <si>
    <t>دواسة القابض قاسية — ضبط وفحص (مرتبط بالعمل السابق)</t>
  </si>
  <si>
    <t>İE-2026-0141</t>
  </si>
  <si>
    <t>34 TUV 908</t>
  </si>
  <si>
    <t>Ford Transit Custom</t>
  </si>
  <si>
    <t>كان للخدمات اللوجستية — مراد كان</t>
  </si>
  <si>
    <t>0538 000 00 06</t>
  </si>
  <si>
    <t>صوت من المقدمة: رأس عمود التوجيه وذراع التعليق</t>
  </si>
  <si>
    <t>قيد الإصلاح</t>
  </si>
  <si>
    <t>صيانة دورية + تيل الفرامل الأمامي؛ صوت عند الفرملة</t>
  </si>
  <si>
    <t>İE-2026-0143</t>
  </si>
  <si>
    <t>41 GHJ 314</t>
  </si>
  <si>
    <t>Hyundai i20 1.4</t>
  </si>
  <si>
    <t>زينب أرسلان</t>
  </si>
  <si>
    <t>0539 000 00 08</t>
  </si>
  <si>
    <t>إضاءة لمبة عطل المحرك — تشخيص</t>
  </si>
  <si>
    <t>تم الاستلام</t>
  </si>
  <si>
    <t>أمر العمل في الورشة وسجلات الصيانة</t>
  </si>
  <si>
    <t>قالب Excel مجاني · stokexcel.com</t>
  </si>
  <si>
    <t>الملخص</t>
  </si>
  <si>
    <t>طريقة الاستخدام</t>
  </si>
  <si>
    <t>إجمالي أوامر العمل</t>
  </si>
  <si>
    <t>1. عند استلام المركبة املأ ورقة «أمر العمل»: رقم اللوحة والكيلومترات ورقم الشاسيه والأضرار الموجودة وشكوى العميل؛ ثم اطلب من العميل التوقيع.</t>
  </si>
  <si>
    <t>عدد المركبات المختلفة (لوحات فريدة)</t>
  </si>
  <si>
    <t>2. اكتب القطع المستخدمة في جدول القطع والعمالة في بنود العمالة المنفصلة؛ يُحسب المجموع الفرعي وضريبة القيمة المضافة والإجمالي بالمعادلات.</t>
  </si>
  <si>
    <t>تم الاستلام (في الانتظار)</t>
  </si>
  <si>
    <t>3. أضف كل أمر عمل في ورقة «سجلات الصيانة» هذه كصف واحد؛ واكتب مبلغ القطع ومبلغ العمالة في عمودين منفصلين.</t>
  </si>
  <si>
    <t>مركبة قيد الإصلاح</t>
  </si>
  <si>
    <t>4. حدّث الحالة مع تقدم العمل (تم الاستلام ← قيد الإصلاح ← جاهزة ← تم التسليم)؛ وعند استلام الدفعة اختر طريقة الدفع.</t>
  </si>
  <si>
    <t>مركبة جاهزة بانتظار التسليم</t>
  </si>
  <si>
    <t>5. اكتب اللوحة بالشكل نفسه تمامًا في كل صف (مثل «34 ABC 123»)؛ وعند تصفية عمود اللوحة يظهر سجل الصيانة الكامل للمركبة، ويبيّن عمود «الزيارة» رقم مرة حضورها.</t>
  </si>
  <si>
    <t>إيرادات العمالة هذا الشهر (بدون ضريبة القيمة المضافة)</t>
  </si>
  <si>
    <t>إيرادات القطع هذا الشهر (بدون ضريبة القيمة المضافة)</t>
  </si>
  <si>
    <t>عندما لا يكفي Excel: Ofisx على السحابة ومن الهاتف وبشكل تلقائي ←</t>
  </si>
  <si>
    <t>إجمالي هذا الشهر (شامل ضريبة القيمة المضافة)</t>
  </si>
  <si>
    <t>المحصّل هذا الشهر — نقدًا</t>
  </si>
  <si>
    <t>المحصّل هذا الشهر — بطاقة ائتمان</t>
  </si>
  <si>
    <t>المحصّل هذا الشهر — حوالة</t>
  </si>
  <si>
    <t>مبلغ الأعمال التي لم تُسجَّل دفعتها</t>
  </si>
  <si>
    <t>وقود</t>
  </si>
  <si>
    <t>فارغ</t>
  </si>
  <si>
    <t>1/4</t>
  </si>
  <si>
    <t>3/4</t>
  </si>
  <si>
    <t>ممتلئ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</si>
</sst>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قيمة غير صالحة" error="يُرجى اختيار أحد الخيارات من القائمة." sqref="C39">
      <formula1>"نقدًا,بطاقة ائتمان,حوالة"</formula1>
    </dataValidation>
    <dataValidation type="list" allowBlank="1" showErrorMessage="1" errorTitle="قيمة غير صالحة" error="يُرجى اختيار أحد الخيارات من القائمة." sqref="C40">
      <formula1>"تم الاستلام,قيد الإصلاح,جاهزة,تم التسليم"</formula1>
    </dataValidation>
    <dataValidation type="list" allowBlank="1" showErrorMessage="1" errorTitle="قيمة غير صالحة" error="يُرجى اختيار أحد الخيارات من القائمة." sqref="F10">
      <formula1>"فارغ,1/4,1/2,3/4,ممتلئ"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15</v>
      </c>
      <c r="E1" s="31" t="s">
        <v>64</v>
      </c>
      <c r="F1" s="31" t="s">
        <v>65</v>
      </c>
      <c r="G1" s="31" t="s">
        <v>10</v>
      </c>
      <c r="H1" s="31" t="s">
        <v>66</v>
      </c>
      <c r="I1" s="31" t="s">
        <v>67</v>
      </c>
      <c r="J1" s="31" t="s">
        <v>68</v>
      </c>
      <c r="K1" s="31" t="s">
        <v>69</v>
      </c>
      <c r="L1" s="31" t="s">
        <v>70</v>
      </c>
      <c r="M1" s="31" t="s">
        <v>52</v>
      </c>
      <c r="N1" s="31" t="s">
        <v>54</v>
      </c>
      <c r="O1" s="31" t="s">
        <v>50</v>
      </c>
      <c r="P1" s="31" t="s">
        <v>71</v>
      </c>
    </row>
    <row r="2" spans="1:16" x14ac:dyDescent="0.25">
      <c r="A2" s="32">
        <v>46283</v>
      </c>
      <c r="B2" s="33" t="s">
        <v>72</v>
      </c>
      <c r="C2" s="33" t="s">
        <v>73</v>
      </c>
      <c r="D2" s="34" t="s">
        <v>74</v>
      </c>
      <c r="E2" s="35">
        <v>96300</v>
      </c>
      <c r="F2" s="34" t="s">
        <v>75</v>
      </c>
      <c r="G2" s="34" t="s">
        <v>76</v>
      </c>
      <c r="H2" s="34" t="s">
        <v>77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78</v>
      </c>
      <c r="N2" s="33" t="s">
        <v>79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80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81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82</v>
      </c>
      <c r="N3" s="38" t="s">
        <v>79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83</v>
      </c>
      <c r="C4" s="33" t="s">
        <v>84</v>
      </c>
      <c r="D4" s="34" t="s">
        <v>85</v>
      </c>
      <c r="E4" s="35">
        <v>184200</v>
      </c>
      <c r="F4" s="34" t="s">
        <v>86</v>
      </c>
      <c r="G4" s="34" t="s">
        <v>87</v>
      </c>
      <c r="H4" s="34" t="s">
        <v>88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89</v>
      </c>
      <c r="N4" s="33" t="s">
        <v>79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90</v>
      </c>
      <c r="C5" s="38" t="s">
        <v>91</v>
      </c>
      <c r="D5" s="39" t="s">
        <v>92</v>
      </c>
      <c r="E5" s="40">
        <v>64500</v>
      </c>
      <c r="F5" s="39" t="s">
        <v>93</v>
      </c>
      <c r="G5" s="39" t="s">
        <v>94</v>
      </c>
      <c r="H5" s="39" t="s">
        <v>95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89</v>
      </c>
      <c r="N5" s="38" t="s">
        <v>79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96</v>
      </c>
      <c r="C6" s="33" t="s">
        <v>97</v>
      </c>
      <c r="D6" s="34" t="s">
        <v>98</v>
      </c>
      <c r="E6" s="35">
        <v>143000</v>
      </c>
      <c r="F6" s="34" t="s">
        <v>99</v>
      </c>
      <c r="G6" s="34" t="s">
        <v>100</v>
      </c>
      <c r="H6" s="34" t="s">
        <v>101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78</v>
      </c>
      <c r="N6" s="33" t="s">
        <v>79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102</v>
      </c>
      <c r="C7" s="38" t="s">
        <v>73</v>
      </c>
      <c r="D7" s="39" t="s">
        <v>74</v>
      </c>
      <c r="E7" s="40">
        <v>97100</v>
      </c>
      <c r="F7" s="39" t="s">
        <v>75</v>
      </c>
      <c r="G7" s="39" t="s">
        <v>76</v>
      </c>
      <c r="H7" s="39" t="s">
        <v>103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82</v>
      </c>
      <c r="N7" s="38" t="s">
        <v>79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104</v>
      </c>
      <c r="C8" s="33" t="s">
        <v>105</v>
      </c>
      <c r="D8" s="34" t="s">
        <v>106</v>
      </c>
      <c r="E8" s="35">
        <v>212000</v>
      </c>
      <c r="F8" s="34" t="s">
        <v>107</v>
      </c>
      <c r="G8" s="34" t="s">
        <v>108</v>
      </c>
      <c r="H8" s="34" t="s">
        <v>109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110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111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112</v>
      </c>
      <c r="C10" s="33" t="s">
        <v>113</v>
      </c>
      <c r="D10" s="34" t="s">
        <v>114</v>
      </c>
      <c r="E10" s="35">
        <v>88700</v>
      </c>
      <c r="F10" s="34" t="s">
        <v>115</v>
      </c>
      <c r="G10" s="34" t="s">
        <v>116</v>
      </c>
      <c r="H10" s="34" t="s">
        <v>117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118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"قيد الإصلاح"</formula>
    </cfRule>
  </conditionalFormatting>
  <conditionalFormatting sqref="N2:N300">
    <cfRule type="cellIs" dxfId="1" priority="1" operator="equal">
      <formula>"جاهزة"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قيمة غير صالحة" error="يُرجى اختيار أحد الخيارات من القائمة." sqref="M10:M300">
      <formula1>"نقدًا,بطاقة ائتمان,حوالة"</formula1>
    </dataValidation>
    <dataValidation type="list" allowBlank="1" showErrorMessage="1" errorTitle="قيمة غير صالحة" error="يُرجى اختيار أحد الخيارات من القائمة." sqref="M2:M300">
      <formula1>"نقدًا,بطاقة ائتمان,حوالة"</formula1>
    </dataValidation>
    <dataValidation type="list" allowBlank="1" showErrorMessage="1" errorTitle="قيمة غير صالحة" error="يُرجى اختيار أحد الخيارات من القائمة." sqref="N10:N300">
      <formula1>"تم الاستلام,قيد الإصلاح,جاهزة,تم التسليم"</formula1>
    </dataValidation>
    <dataValidation type="list" allowBlank="1" showErrorMessage="1" errorTitle="قيمة غير صالحة" error="يُرجى اختيار أحد الخيارات من القائمة." sqref="N2:N300">
      <formula1>"تم الاستلام,قيد الإصلاح,جاهزة,تم التسليم"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119</v>
      </c>
    </row>
    <row r="3" spans="2:2" x14ac:dyDescent="0.25">
      <c r="B3" s="43" t="s">
        <v>120</v>
      </c>
    </row>
    <row r="5" spans="2:5" x14ac:dyDescent="0.25">
      <c r="B5" s="44" t="s">
        <v>121</v>
      </c>
      <c r="C5" s="45"/>
      <c r="E5" s="46" t="s">
        <v>122</v>
      </c>
    </row>
    <row r="6" ht="30" customHeight="1" spans="2:5" x14ac:dyDescent="0.25">
      <c r="B6" s="47" t="s">
        <v>123</v>
      </c>
      <c r="C6" s="48">
        <f>COUNTA('سجلات الصيانة'!B2:B300)</f>
      </c>
      <c r="E6" s="49" t="s">
        <v>124</v>
      </c>
    </row>
    <row r="7" ht="30" customHeight="1" spans="2:5" x14ac:dyDescent="0.25">
      <c r="B7" s="47" t="s">
        <v>125</v>
      </c>
      <c r="C7" s="48">
        <f>SUMPRODUCT(('سجلات الصيانة'!C2:C300&lt;&gt;"")/COUNTIF('سجلات الصيانة'!C2:C300,'سجلات الصيانة'!C2:C300&amp;""))</f>
      </c>
      <c r="E7" s="49" t="s">
        <v>126</v>
      </c>
    </row>
    <row r="8" ht="30" customHeight="1" spans="2:5" x14ac:dyDescent="0.25">
      <c r="B8" s="47" t="s">
        <v>127</v>
      </c>
      <c r="C8" s="48">
        <f>COUNTIF('سجلات الصيانة'!N2:N300,"تم الاستلام")</f>
      </c>
      <c r="E8" s="49" t="s">
        <v>128</v>
      </c>
    </row>
    <row r="9" ht="30" customHeight="1" spans="2:5" x14ac:dyDescent="0.25">
      <c r="B9" s="47" t="s">
        <v>129</v>
      </c>
      <c r="C9" s="48">
        <f>COUNTIF('سجلات الصيانة'!N2:N300,"قيد الإصلاح")</f>
      </c>
      <c r="E9" s="49" t="s">
        <v>130</v>
      </c>
    </row>
    <row r="10" ht="30" customHeight="1" spans="2:5" x14ac:dyDescent="0.25">
      <c r="B10" s="47" t="s">
        <v>131</v>
      </c>
      <c r="C10" s="48">
        <f>COUNTIF('سجلات الصيانة'!N2:N300,"جاهزة")</f>
      </c>
      <c r="E10" s="49" t="s">
        <v>132</v>
      </c>
    </row>
    <row r="11" spans="2:3" x14ac:dyDescent="0.25">
      <c r="B11" s="47" t="s">
        <v>133</v>
      </c>
      <c r="C11" s="50">
        <f>SUMIFS('سجلات الصيانة'!J2:J300,'سجلات الصيانة'!A2:A300,"&gt;="&amp;DATE(YEAR(TODAY()),MONTH(TODAY()),1),'سجلات الصيانة'!A2:A300,"&lt;="&amp;EOMONTH(TODAY(),0))</f>
      </c>
    </row>
    <row r="12" ht="24" customHeight="1" spans="2:5" x14ac:dyDescent="0.25">
      <c r="B12" s="47" t="s">
        <v>134</v>
      </c>
      <c r="C12" s="50">
        <f>SUMIFS('سجلات الصيانة'!I2:I300,'سجلات الصيانة'!A2:A300,"&gt;="&amp;DATE(YEAR(TODAY()),MONTH(TODAY()),1),'سجلات الصيانة'!A2:A300,"&lt;="&amp;EOMONTH(TODAY(),0))</f>
      </c>
      <c r="E12" s="51" t="s">
        <v>135</v>
      </c>
    </row>
    <row r="13" spans="2:3" x14ac:dyDescent="0.25">
      <c r="B13" s="47" t="s">
        <v>136</v>
      </c>
      <c r="C13" s="50">
        <f>SUMIFS('سجلات الصيانة'!L2:L300,'سجلات الصيانة'!A2:A300,"&gt;="&amp;DATE(YEAR(TODAY()),MONTH(TODAY()),1),'سجلات الصيانة'!A2:A300,"&lt;="&amp;EOMONTH(TODAY(),0))</f>
      </c>
    </row>
    <row r="14" spans="2:3" x14ac:dyDescent="0.25">
      <c r="B14" s="47" t="s">
        <v>137</v>
      </c>
      <c r="C14" s="50">
        <f>SUMIFS('سجلات الصيانة'!L2:L300,'سجلات الصيانة'!M2:M300,"نقدًا",'سجلات الصيانة'!A2:A300,"&gt;="&amp;DATE(YEAR(TODAY()),MONTH(TODAY()),1),'سجلات الصيانة'!A2:A300,"&lt;="&amp;EOMONTH(TODAY(),0))</f>
      </c>
    </row>
    <row r="15" spans="2:3" x14ac:dyDescent="0.25">
      <c r="B15" s="47" t="s">
        <v>138</v>
      </c>
      <c r="C15" s="50">
        <f>SUMIFS('سجلات الصيانة'!L2:L300,'سجلات الصيانة'!M2:M300,"بطاقة ائتمان",'سجلات الصيانة'!A2:A300,"&gt;="&amp;DATE(YEAR(TODAY()),MONTH(TODAY()),1),'سجلات الصيانة'!A2:A300,"&lt;="&amp;EOMONTH(TODAY(),0))</f>
      </c>
    </row>
    <row r="16" spans="2:3" x14ac:dyDescent="0.25">
      <c r="B16" s="47" t="s">
        <v>139</v>
      </c>
      <c r="C16" s="50">
        <f>SUMIFS('سجلات الصيانة'!L2:L300,'سجلات الصيانة'!M2:M300,"حوالة",'سجلات الصيانة'!A2:A300,"&gt;="&amp;DATE(YEAR(TODAY()),MONTH(TODAY()),1),'سجلات الصيانة'!A2:A300,"&lt;="&amp;EOMONTH(TODAY(),0))</f>
      </c>
    </row>
    <row r="17" spans="2:3" x14ac:dyDescent="0.25">
      <c r="B17" s="47" t="s">
        <v>140</v>
      </c>
      <c r="C17" s="50">
        <f>SUMIFS('سجلات الصيانة'!L2:L300,'سجلات الصيانة'!M2:M300,"")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141</v>
      </c>
    </row>
    <row r="2" spans="1:3" x14ac:dyDescent="0.25">
      <c r="A2" t="s">
        <v>82</v>
      </c>
      <c r="B2" t="s">
        <v>118</v>
      </c>
      <c r="C2" t="s">
        <v>142</v>
      </c>
    </row>
    <row r="3" spans="1:3" x14ac:dyDescent="0.25">
      <c r="A3" t="s">
        <v>78</v>
      </c>
      <c r="B3" t="s">
        <v>110</v>
      </c>
      <c r="C3" t="s">
        <v>143</v>
      </c>
    </row>
    <row r="4" spans="1:3" x14ac:dyDescent="0.25">
      <c r="A4" t="s">
        <v>89</v>
      </c>
      <c r="B4" t="s">
        <v>55</v>
      </c>
      <c r="C4" t="s">
        <v>21</v>
      </c>
    </row>
    <row r="5" spans="2:3" x14ac:dyDescent="0.25">
      <c r="B5" t="s">
        <v>79</v>
      </c>
      <c r="C5" t="s">
        <v>144</v>
      </c>
    </row>
    <row r="6" spans="3:3" x14ac:dyDescent="0.25">
      <c r="C6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أمر العمل</vt:lpstr>
      <vt:lpstr>سجلات الصيانة</vt:lpstr>
      <vt:lpstr>الملخص</vt:lpstr>
      <vt:lpstr>القوائم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