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Εντολή Εργασίας" state="visible" r:id="rId4"/>
    <sheet sheetId="2" name="Μητρώο Σέρβις" state="visible" r:id="rId5"/>
    <sheet sheetId="3" name="Σύνοψη" state="visible" r:id="rId6"/>
    <sheet sheetId="4" name="Λίστες" state="visible" r:id="rId7"/>
  </sheets>
  <definedNames>
    <definedName name="_xlnm.Print_Area" localSheetId="0">'Εντολή Εργασίας'!$B1:$G50</definedName>
  </definedNames>
  <calcPr calcId="171027" fullCalcOnLoad="1"/>
</workbook>
</file>

<file path=xl/sharedStrings.xml><?xml version="1.0" encoding="utf-8"?>
<sst xmlns="http://schemas.openxmlformats.org/spreadsheetml/2006/main" count="189" uniqueCount="150">
  <si>
    <t>ΟΝΟΜΑ ΣΕΡΒΙΣ / ΕΠΙΧΕΙΡΗΣΗΣ</t>
  </si>
  <si>
    <t>ΕΝΤΟΛΗ ΕΡΓΑΣΙΑΣ ΣΕΡΒΙΣ</t>
  </si>
  <si>
    <t>Διεύθυνση · Τηλέφωνο</t>
  </si>
  <si>
    <t>Αρ. εντολής εργασίας</t>
  </si>
  <si>
    <t>İE-2026-0142</t>
  </si>
  <si>
    <t>ΦΟΡΜΑ ΠΑΡΑΛΑΒΗΣ ΟΧΗΜΑΤΟΣ — ένα αντίγραφο δίνεται στον πελάτη</t>
  </si>
  <si>
    <t>Ημερομηνία / ώρα παραλαβής</t>
  </si>
  <si>
    <t>ΣΤΟΙΧΕΙΑ ΠΕΛΑΤΗ ΚΑΙ ΟΧΗΜΑΤΟΣ</t>
  </si>
  <si>
    <t>Ονοματεπώνυμο πελάτη / εταιρεία</t>
  </si>
  <si>
    <t>Hakan Yıldız</t>
  </si>
  <si>
    <t>Τηλέφωνο</t>
  </si>
  <si>
    <t>0532 000 00 07</t>
  </si>
  <si>
    <t>Πινακίδα</t>
  </si>
  <si>
    <t>34 ABC 123</t>
  </si>
  <si>
    <t>Έτος κατασκευής</t>
  </si>
  <si>
    <t>Μάρκα / μοντέλο</t>
  </si>
  <si>
    <t>Fiat Egea 1.3 Multijet</t>
  </si>
  <si>
    <t>Χιλιόμετρα</t>
  </si>
  <si>
    <t>Αρ. πλαισίου (VIN)</t>
  </si>
  <si>
    <t>ZFA3560000XXXXXXX</t>
  </si>
  <si>
    <t>Στάθμη καυσίμου</t>
  </si>
  <si>
    <t>1/2</t>
  </si>
  <si>
    <t>Υπάρχουσες ζημιές / αντικείμενα που μένουν στο όχημα</t>
  </si>
  <si>
    <t>Γρατσουνιά στον πίσω προφυλακτήρα· στο πορτμπαγκάζ ρεζέρβα και γρύλος</t>
  </si>
  <si>
    <t>ΠΑΡΑΠΟΝΟ ΠΕΛΑΤΗ / ΠΕΡΙΓΡΑΦΗ ΒΛΑΒΗΣ</t>
  </si>
  <si>
    <t>Ήρθε η ώρα για περιοδικό σέρβις. Ακούγεται θόρυβος από μπροστά κατά το φρενάρισμα.</t>
  </si>
  <si>
    <t>ΕΡΓΑΣΙΕΣ ΠΟΥ ΕΓΙΝΑΝ / ΔΙΑΓΝΩΣΗ</t>
  </si>
  <si>
    <t>Άλλαξαν το λάδι κινητήρα και τα φίλτρα. Τα μπροστινά τακάκια ήταν στο όριο και αλλάχτηκαν σετ· μετρήθηκαν οι δίσκοι, δεν χρειάστηκε αλλαγή.</t>
  </si>
  <si>
    <t>Ανταλλακτικά / Υλικά που Χρησιμοποιήθηκαν</t>
  </si>
  <si>
    <t>Κωδ. Ανταλλακτικού / Μάρκα</t>
  </si>
  <si>
    <t>Τεμ.</t>
  </si>
  <si>
    <t>Τιμή Μονάδας</t>
  </si>
  <si>
    <t>Ποσό (χωρίς ΦΠΑ)</t>
  </si>
  <si>
    <t>Λάδι κινητήρα 5W-30 (λίτρο)</t>
  </si>
  <si>
    <t>Δείγμα Μάρκας</t>
  </si>
  <si>
    <t>Φίλτρο λαδιού</t>
  </si>
  <si>
    <t>OEM</t>
  </si>
  <si>
    <t>Φίλτρο αέρα</t>
  </si>
  <si>
    <t>Μπροστινά τακάκια φρένων (σετ)</t>
  </si>
  <si>
    <t>Εργασία / Εργασία που Έγινε</t>
  </si>
  <si>
    <t>Μάστορας / Τεχνικός</t>
  </si>
  <si>
    <t>Ώρα</t>
  </si>
  <si>
    <t>Ωριαία Χρέωση</t>
  </si>
  <si>
    <t>Εργασία περιοδικού σέρβις</t>
  </si>
  <si>
    <t>Μάστορας Ali</t>
  </si>
  <si>
    <t>Αλλαγή μπροστινών τακακιών</t>
  </si>
  <si>
    <t>ΠΑΡΑΔΟΣΗ ΚΑΙ ΠΛΗΡΩΜΗ</t>
  </si>
  <si>
    <t>Σύνολο ανταλλακτικών</t>
  </si>
  <si>
    <t>Εκτιμώμενη παράδοση</t>
  </si>
  <si>
    <t>Σύνολο εργασίας</t>
  </si>
  <si>
    <t>Ημερομηνία παράδοσης</t>
  </si>
  <si>
    <t>Υποσύνολο (χωρίς ΦΠΑ)</t>
  </si>
  <si>
    <t>Τρόπος πληρωμής</t>
  </si>
  <si>
    <t>Συντελεστής ΦΠΑ %</t>
  </si>
  <si>
    <t>Κατάσταση</t>
  </si>
  <si>
    <t>Έτοιμο</t>
  </si>
  <si>
    <t>ΦΠΑ</t>
  </si>
  <si>
    <t>ΓΕΝΙΚΟ ΣΥΝΟΛΟ</t>
  </si>
  <si>
    <t>Παρέδωσα το όχημά μου για τη διάγνωση και την επισκευή της παραπάνω βλάβης. Αν χρειαστούν επιπλέον ανταλλακτικά ή εργασία που δεν αναγράφονται στη λίστα, θα ενημερωθώ εκ των προτέρων και θα ζητηθεί η έγκρισή μου. Παρέλαβα το όχημά μου αφού έλεγξα τις εργασίες που έγιναν.</t>
  </si>
  <si>
    <t>ΙΔΙΟΚΤΗΤΗΣ ΟΧΗΜΑΤΟΣ — Ονοματεπώνυμο / Υπογραφή (παραλαβή και παράδοση)</t>
  </si>
  <si>
    <t>ΥΠΕΥΘΥΝΟΣ ΣΕΡΒΙΣ — Ονοματεπώνυμο / Υπογραφή / Σφραγίδα</t>
  </si>
  <si>
    <t>Απόθεμα ανταλλακτικών, λογαριασμός πελάτη και αναφορά ταμείου στο κινητό — Ofisx →</t>
  </si>
  <si>
    <t>Δωρεάν πρότυπο · stokexcel.com — συμπληρώστε τα ανοιχτά μπλε κελιά και τις γραμμές· τα ποσά υπολογίζονται με τύπο. Προσθέστε κάθε εντολή εργασίας και στην καρτέλα «Μητρώο Σέρβις». Για τον συντελεστή ΦΠΑ συμβουλευτείτε τον λογιστή σας.</t>
  </si>
  <si>
    <t>Ημερομηνία</t>
  </si>
  <si>
    <t>Αρ. Εντολής Εργασίας</t>
  </si>
  <si>
    <t>Μάρκα / Μοντέλο</t>
  </si>
  <si>
    <t>Km</t>
  </si>
  <si>
    <t>Πελάτης</t>
  </si>
  <si>
    <t>Βλάβη / Εργασία που Έγινε</t>
  </si>
  <si>
    <t>Αξία Ανταλλακτικών (χωρίς ΦΠΑ)</t>
  </si>
  <si>
    <t>Αξία Εργασίας (χωρίς ΦΠΑ)</t>
  </si>
  <si>
    <t>ΦΠΑ %</t>
  </si>
  <si>
    <t>Σύνολο (με ΦΠΑ)</t>
  </si>
  <si>
    <t>Τρόπος Πληρωμής</t>
  </si>
  <si>
    <t>Ημερομηνία Παράδοσης</t>
  </si>
  <si>
    <t>Άφιξη (πινακίδα)</t>
  </si>
  <si>
    <t>İE-2026-0131</t>
  </si>
  <si>
    <t>06 DEF 456</t>
  </si>
  <si>
    <t>Renault Clio 1.5 dCi</t>
  </si>
  <si>
    <t>Ayten Kurt</t>
  </si>
  <si>
    <t>0533 000 00 01</t>
  </si>
  <si>
    <t>Αλλαγή σετ συμπλέκτη</t>
  </si>
  <si>
    <t>Πιστωτική κάρτα</t>
  </si>
  <si>
    <t>Παραδόθηκε</t>
  </si>
  <si>
    <t>İE-2026-0134</t>
  </si>
  <si>
    <t>Γέμισμα υγρού A/C και έλεγχος διαρροής</t>
  </si>
  <si>
    <t>Μετρητά</t>
  </si>
  <si>
    <t>İE-2026-0137</t>
  </si>
  <si>
    <t>35 KLM 789</t>
  </si>
  <si>
    <t>VW Passat 1.6 TDI</t>
  </si>
  <si>
    <t>Serkan Aydın</t>
  </si>
  <si>
    <t>0535 000 00 03</t>
  </si>
  <si>
    <t>Αλλαγή σετ χρονισμού και αντλίας νερού</t>
  </si>
  <si>
    <t>Τραπεζική μεταφορά</t>
  </si>
  <si>
    <t>İE-2026-0138</t>
  </si>
  <si>
    <t>16 PRS 220</t>
  </si>
  <si>
    <t>Toyota Corolla 1.6</t>
  </si>
  <si>
    <t>Elif Şahin</t>
  </si>
  <si>
    <t>0536 000 00 04</t>
  </si>
  <si>
    <t>Τακτικό σέρβις στα 60.000 km</t>
  </si>
  <si>
    <t>İE-2026-0139</t>
  </si>
  <si>
    <t>34 MNO 555</t>
  </si>
  <si>
    <t>Opel Astra 1.4</t>
  </si>
  <si>
    <t>Burak Eren</t>
  </si>
  <si>
    <t>0537 000 00 05</t>
  </si>
  <si>
    <t>Αλλαγή μπαταρίας και έλεγχος συστήματος φόρτισης</t>
  </si>
  <si>
    <t>İE-2026-0140</t>
  </si>
  <si>
    <t>Σκληρό πεντάλ συμπλέκτη — ρύθμιση και έλεγχος (σχετίζεται με προηγούμενη εργασία)</t>
  </si>
  <si>
    <t>İE-2026-0141</t>
  </si>
  <si>
    <t>34 TUV 908</t>
  </si>
  <si>
    <t>Ford Transit Custom</t>
  </si>
  <si>
    <t>Kaan Lojistik — Murat Kaan</t>
  </si>
  <si>
    <t>0538 000 00 06</t>
  </si>
  <si>
    <t>Θόρυβος από μπροστά: ακραξόνιο και ψαλίδι</t>
  </si>
  <si>
    <t>Στο συνεργείο</t>
  </si>
  <si>
    <t>Τακτικό σέρβις + εμπρός τακάκια· θόρυβος στο φρενάρισμα</t>
  </si>
  <si>
    <t>İE-2026-0143</t>
  </si>
  <si>
    <t>41 GHJ 314</t>
  </si>
  <si>
    <t>Hyundai i20 1.4</t>
  </si>
  <si>
    <t>Zeynep Arslan</t>
  </si>
  <si>
    <t>0539 000 00 08</t>
  </si>
  <si>
    <t>Ανάβει η λυχνία βλάβης κινητήρα — διάγνωση</t>
  </si>
  <si>
    <t>Παραλήφθηκε</t>
  </si>
  <si>
    <t>Εντολή εργασίας συνεργείου και αρχείο service</t>
  </si>
  <si>
    <t>Δωρεάν πρότυπο Excel · stokexcel.com</t>
  </si>
  <si>
    <t>ΣΥΝΟΨΗ</t>
  </si>
  <si>
    <t>ΠΩΣ ΧΡΗΣΙΜΟΠΟΙΕΙΤΑΙ;</t>
  </si>
  <si>
    <t>Σύνολο εντολών εργασίας</t>
  </si>
  <si>
    <t>1. Κατά την παραλαβή του οχήματος συμπληρώστε την καρτέλα «Εντολή εργασίας»: πινακίδα, χλμ, αρ. πλαισίου, υπάρχουσες ζημιές και παράπονο του πελάτη· ζητήστε την υπογραφή του πελάτη.</t>
  </si>
  <si>
    <t>Διαφορετικά οχήματα (πινακίδα, μοναδικά)</t>
  </si>
  <si>
    <t>2. Καταχωρίστε τα ανταλλακτικά στον πίνακα ανταλλακτικών και την εργασία σε ξεχωριστές γραμμές εργασίας· το υποσύνολο, ο ΦΠΑ και το γενικό σύνολο υπολογίζονται με τύπο.</t>
  </si>
  <si>
    <t>Παραλήφθηκε (σε αναμονή)</t>
  </si>
  <si>
    <t>3. Προσθέστε κάθε εντολή εργασίας ως μία γραμμή στην καρτέλα «Αρχείο service»· γράψτε το ποσό ανταλλακτικών και εργασίας σε ξεχωριστές στήλες.</t>
  </si>
  <si>
    <t>Όχημα στο συνεργείο</t>
  </si>
  <si>
    <t>4. Ενημερώνετε την κατάσταση όσο προχωρά η εργασία (Παραλήφθηκε → Στο συνεργείο → Έτοιμο → Παραδόθηκε)· όταν εισπραχθεί η πληρωμή, επιλέξτε Τρόπο πληρωμής.</t>
  </si>
  <si>
    <t>Όχημα έτοιμο προς παράδοση</t>
  </si>
  <si>
    <t>5. Γράφετε την πινακίδα ΠΑΝΤΑ με τον ίδιο τρόπο σε κάθε γραμμή (π.χ. «34 ABC 123»)· αν φιλτράρετε τη στήλη Πινακίδα, εμφανίζεται όλο το ιστορικό service του οχήματος και η στήλη «Επίσκεψη» δείχνει πόσες φορές έχει έρθει.</t>
  </si>
  <si>
    <t>Έσοδα εργασίας αυτού του μήνα (χωρίς ΦΠΑ)</t>
  </si>
  <si>
    <t>Έσοδα ανταλλακτικών αυτού του μήνα (χωρίς ΦΠΑ)</t>
  </si>
  <si>
    <t>Όταν το Excel δεν αρκεί: Ofisx στο cloud, από το κινητό, αυτόματα →</t>
  </si>
  <si>
    <t>Σύνολο αυτού του μήνα (με ΦΠΑ)</t>
  </si>
  <si>
    <t>Εισπράξεις μήνα — Μετρητά</t>
  </si>
  <si>
    <t>Εισπράξεις μήνα — Πιστωτική κάρτα</t>
  </si>
  <si>
    <t>Εισπράξεις μήνα — Έμβασμα</t>
  </si>
  <si>
    <t>Ποσό εργασιών χωρίς καταχωρισμένη πληρωμή</t>
  </si>
  <si>
    <t>Καύσιμα</t>
  </si>
  <si>
    <t>Κενό</t>
  </si>
  <si>
    <t>1/4</t>
  </si>
  <si>
    <t>3/4</t>
  </si>
  <si>
    <t>Γεμάτο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</si>
</sst>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Μη έγκυρη τιμή" error="Παρακαλούμε επιλέξτε μια επιλογή από τη λίστα." sqref="C39">
      <formula1>"Μετρητά,Πιστωτική κάρτα,Τραπεζική μεταφορά"</formula1>
    </dataValidation>
    <dataValidation type="list" allowBlank="1" showErrorMessage="1" errorTitle="Μη έγκυρη τιμή" error="Παρακαλούμε επιλέξτε μια επιλογή από τη λίστα." sqref="C40">
      <formula1>"Παραλήφθηκε,Στο συνεργείο,Έτοιμο,Παραδόθηκε"</formula1>
    </dataValidation>
    <dataValidation type="list" allowBlank="1" showErrorMessage="1" errorTitle="Μη έγκυρη τιμή" error="Παρακαλούμε επιλέξτε μια επιλογή από τη λίστα." sqref="F10">
      <formula1>"Κενό,1/4,1/2,3/4,Γεμάτο"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64</v>
      </c>
      <c r="C1" s="31" t="s">
        <v>12</v>
      </c>
      <c r="D1" s="31" t="s">
        <v>65</v>
      </c>
      <c r="E1" s="31" t="s">
        <v>66</v>
      </c>
      <c r="F1" s="31" t="s">
        <v>67</v>
      </c>
      <c r="G1" s="31" t="s">
        <v>10</v>
      </c>
      <c r="H1" s="31" t="s">
        <v>68</v>
      </c>
      <c r="I1" s="31" t="s">
        <v>69</v>
      </c>
      <c r="J1" s="31" t="s">
        <v>70</v>
      </c>
      <c r="K1" s="31" t="s">
        <v>71</v>
      </c>
      <c r="L1" s="31" t="s">
        <v>72</v>
      </c>
      <c r="M1" s="31" t="s">
        <v>73</v>
      </c>
      <c r="N1" s="31" t="s">
        <v>54</v>
      </c>
      <c r="O1" s="31" t="s">
        <v>74</v>
      </c>
      <c r="P1" s="31" t="s">
        <v>75</v>
      </c>
    </row>
    <row r="2" spans="1:16" x14ac:dyDescent="0.25">
      <c r="A2" s="32">
        <v>46283</v>
      </c>
      <c r="B2" s="33" t="s">
        <v>76</v>
      </c>
      <c r="C2" s="33" t="s">
        <v>77</v>
      </c>
      <c r="D2" s="34" t="s">
        <v>78</v>
      </c>
      <c r="E2" s="35">
        <v>96300</v>
      </c>
      <c r="F2" s="34" t="s">
        <v>79</v>
      </c>
      <c r="G2" s="34" t="s">
        <v>80</v>
      </c>
      <c r="H2" s="34" t="s">
        <v>81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82</v>
      </c>
      <c r="N2" s="33" t="s">
        <v>83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84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85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86</v>
      </c>
      <c r="N3" s="38" t="s">
        <v>83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87</v>
      </c>
      <c r="C4" s="33" t="s">
        <v>88</v>
      </c>
      <c r="D4" s="34" t="s">
        <v>89</v>
      </c>
      <c r="E4" s="35">
        <v>184200</v>
      </c>
      <c r="F4" s="34" t="s">
        <v>90</v>
      </c>
      <c r="G4" s="34" t="s">
        <v>91</v>
      </c>
      <c r="H4" s="34" t="s">
        <v>92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93</v>
      </c>
      <c r="N4" s="33" t="s">
        <v>83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94</v>
      </c>
      <c r="C5" s="38" t="s">
        <v>95</v>
      </c>
      <c r="D5" s="39" t="s">
        <v>96</v>
      </c>
      <c r="E5" s="40">
        <v>64500</v>
      </c>
      <c r="F5" s="39" t="s">
        <v>97</v>
      </c>
      <c r="G5" s="39" t="s">
        <v>98</v>
      </c>
      <c r="H5" s="39" t="s">
        <v>99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93</v>
      </c>
      <c r="N5" s="38" t="s">
        <v>83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100</v>
      </c>
      <c r="C6" s="33" t="s">
        <v>101</v>
      </c>
      <c r="D6" s="34" t="s">
        <v>102</v>
      </c>
      <c r="E6" s="35">
        <v>143000</v>
      </c>
      <c r="F6" s="34" t="s">
        <v>103</v>
      </c>
      <c r="G6" s="34" t="s">
        <v>104</v>
      </c>
      <c r="H6" s="34" t="s">
        <v>105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82</v>
      </c>
      <c r="N6" s="33" t="s">
        <v>83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106</v>
      </c>
      <c r="C7" s="38" t="s">
        <v>77</v>
      </c>
      <c r="D7" s="39" t="s">
        <v>78</v>
      </c>
      <c r="E7" s="40">
        <v>97100</v>
      </c>
      <c r="F7" s="39" t="s">
        <v>79</v>
      </c>
      <c r="G7" s="39" t="s">
        <v>80</v>
      </c>
      <c r="H7" s="39" t="s">
        <v>107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86</v>
      </c>
      <c r="N7" s="38" t="s">
        <v>83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108</v>
      </c>
      <c r="C8" s="33" t="s">
        <v>109</v>
      </c>
      <c r="D8" s="34" t="s">
        <v>110</v>
      </c>
      <c r="E8" s="35">
        <v>212000</v>
      </c>
      <c r="F8" s="34" t="s">
        <v>111</v>
      </c>
      <c r="G8" s="34" t="s">
        <v>112</v>
      </c>
      <c r="H8" s="34" t="s">
        <v>113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114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115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116</v>
      </c>
      <c r="C10" s="33" t="s">
        <v>117</v>
      </c>
      <c r="D10" s="34" t="s">
        <v>118</v>
      </c>
      <c r="E10" s="35">
        <v>88700</v>
      </c>
      <c r="F10" s="34" t="s">
        <v>119</v>
      </c>
      <c r="G10" s="34" t="s">
        <v>120</v>
      </c>
      <c r="H10" s="34" t="s">
        <v>121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122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"Στο συνεργείο"</formula>
    </cfRule>
  </conditionalFormatting>
  <conditionalFormatting sqref="N2:N300">
    <cfRule type="cellIs" dxfId="1" priority="1" operator="equal">
      <formula>"Έτοιμο"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M10:M300">
      <formula1>"Μετρητά,Πιστωτική κάρτα,Τραπεζική μεταφορά"</formula1>
    </dataValidation>
    <dataValidation type="list" allowBlank="1" showErrorMessage="1" errorTitle="Μη έγκυρη τιμή" error="Παρακαλούμε επιλέξτε μια επιλογή από τη λίστα." sqref="M2:M300">
      <formula1>"Μετρητά,Πιστωτική κάρτα,Τραπεζική μεταφορά"</formula1>
    </dataValidation>
    <dataValidation type="list" allowBlank="1" showErrorMessage="1" errorTitle="Μη έγκυρη τιμή" error="Παρακαλούμε επιλέξτε μια επιλογή από τη λίστα." sqref="N10:N300">
      <formula1>"Παραλήφθηκε,Στο συνεργείο,Έτοιμο,Παραδόθηκε"</formula1>
    </dataValidation>
    <dataValidation type="list" allowBlank="1" showErrorMessage="1" errorTitle="Μη έγκυρη τιμή" error="Παρακαλούμε επιλέξτε μια επιλογή από τη λίστα." sqref="N2:N300">
      <formula1>"Παραλήφθηκε,Στο συνεργείο,Έτοιμο,Παραδόθηκε"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123</v>
      </c>
    </row>
    <row r="3" spans="2:2" x14ac:dyDescent="0.25">
      <c r="B3" s="43" t="s">
        <v>124</v>
      </c>
    </row>
    <row r="5" spans="2:5" x14ac:dyDescent="0.25">
      <c r="B5" s="44" t="s">
        <v>125</v>
      </c>
      <c r="C5" s="45"/>
      <c r="E5" s="46" t="s">
        <v>126</v>
      </c>
    </row>
    <row r="6" ht="30" customHeight="1" spans="2:5" x14ac:dyDescent="0.25">
      <c r="B6" s="47" t="s">
        <v>127</v>
      </c>
      <c r="C6" s="48">
        <f>COUNTA('Μητρώο Σέρβις'!B2:B300)</f>
      </c>
      <c r="E6" s="49" t="s">
        <v>128</v>
      </c>
    </row>
    <row r="7" ht="30" customHeight="1" spans="2:5" x14ac:dyDescent="0.25">
      <c r="B7" s="47" t="s">
        <v>129</v>
      </c>
      <c r="C7" s="48">
        <f>SUMPRODUCT(('Μητρώο Σέρβις'!C2:C300&lt;&gt;"")/COUNTIF('Μητρώο Σέρβις'!C2:C300,'Μητρώο Σέρβις'!C2:C300&amp;""))</f>
      </c>
      <c r="E7" s="49" t="s">
        <v>130</v>
      </c>
    </row>
    <row r="8" ht="30" customHeight="1" spans="2:5" x14ac:dyDescent="0.25">
      <c r="B8" s="47" t="s">
        <v>131</v>
      </c>
      <c r="C8" s="48">
        <f>COUNTIF('Μητρώο Σέρβις'!N2:N300,"Παραλήφθηκε")</f>
      </c>
      <c r="E8" s="49" t="s">
        <v>132</v>
      </c>
    </row>
    <row r="9" ht="30" customHeight="1" spans="2:5" x14ac:dyDescent="0.25">
      <c r="B9" s="47" t="s">
        <v>133</v>
      </c>
      <c r="C9" s="48">
        <f>COUNTIF('Μητρώο Σέρβις'!N2:N300,"Στο συνεργείο")</f>
      </c>
      <c r="E9" s="49" t="s">
        <v>134</v>
      </c>
    </row>
    <row r="10" ht="30" customHeight="1" spans="2:5" x14ac:dyDescent="0.25">
      <c r="B10" s="47" t="s">
        <v>135</v>
      </c>
      <c r="C10" s="48">
        <f>COUNTIF('Μητρώο Σέρβις'!N2:N300,"Έτοιμο")</f>
      </c>
      <c r="E10" s="49" t="s">
        <v>136</v>
      </c>
    </row>
    <row r="11" spans="2:3" x14ac:dyDescent="0.25">
      <c r="B11" s="47" t="s">
        <v>137</v>
      </c>
      <c r="C11" s="50">
        <f>SUMIFS('Μητρώο Σέρβις'!J2:J300,'Μητρώο Σέρβις'!A2:A300,"&gt;="&amp;DATE(YEAR(TODAY()),MONTH(TODAY()),1),'Μητρώο Σέρβις'!A2:A300,"&lt;="&amp;EOMONTH(TODAY(),0))</f>
      </c>
    </row>
    <row r="12" ht="24" customHeight="1" spans="2:5" x14ac:dyDescent="0.25">
      <c r="B12" s="47" t="s">
        <v>138</v>
      </c>
      <c r="C12" s="50">
        <f>SUMIFS('Μητρώο Σέρβις'!I2:I300,'Μητρώο Σέρβις'!A2:A300,"&gt;="&amp;DATE(YEAR(TODAY()),MONTH(TODAY()),1),'Μητρώο Σέρβις'!A2:A300,"&lt;="&amp;EOMONTH(TODAY(),0))</f>
      </c>
      <c r="E12" s="51" t="s">
        <v>139</v>
      </c>
    </row>
    <row r="13" spans="2:3" x14ac:dyDescent="0.25">
      <c r="B13" s="47" t="s">
        <v>140</v>
      </c>
      <c r="C13" s="50">
        <f>SUMIFS('Μητρώο Σέρβις'!L2:L300,'Μητρώο Σέρβις'!A2:A300,"&gt;="&amp;DATE(YEAR(TODAY()),MONTH(TODAY()),1),'Μητρώο Σέρβις'!A2:A300,"&lt;="&amp;EOMONTH(TODAY(),0))</f>
      </c>
    </row>
    <row r="14" spans="2:3" x14ac:dyDescent="0.25">
      <c r="B14" s="47" t="s">
        <v>141</v>
      </c>
      <c r="C14" s="50">
        <f>SUMIFS('Μητρώο Σέρβις'!L2:L300,'Μητρώο Σέρβις'!M2:M300,"Μετρητά",'Μητρώο Σέρβις'!A2:A300,"&gt;="&amp;DATE(YEAR(TODAY()),MONTH(TODAY()),1),'Μητρώο Σέρβις'!A2:A300,"&lt;="&amp;EOMONTH(TODAY(),0))</f>
      </c>
    </row>
    <row r="15" spans="2:3" x14ac:dyDescent="0.25">
      <c r="B15" s="47" t="s">
        <v>142</v>
      </c>
      <c r="C15" s="50">
        <f>SUMIFS('Μητρώο Σέρβις'!L2:L300,'Μητρώο Σέρβις'!M2:M300,"Πιστωτική κάρτα",'Μητρώο Σέρβις'!A2:A300,"&gt;="&amp;DATE(YEAR(TODAY()),MONTH(TODAY()),1),'Μητρώο Σέρβις'!A2:A300,"&lt;="&amp;EOMONTH(TODAY(),0))</f>
      </c>
    </row>
    <row r="16" spans="2:3" x14ac:dyDescent="0.25">
      <c r="B16" s="47" t="s">
        <v>143</v>
      </c>
      <c r="C16" s="50">
        <f>SUMIFS('Μητρώο Σέρβις'!L2:L300,'Μητρώο Σέρβις'!M2:M300,"Τραπεζική μεταφορά",'Μητρώο Σέρβις'!A2:A300,"&gt;="&amp;DATE(YEAR(TODAY()),MONTH(TODAY()),1),'Μητρώο Σέρβις'!A2:A300,"&lt;="&amp;EOMONTH(TODAY(),0))</f>
      </c>
    </row>
    <row r="17" spans="2:3" x14ac:dyDescent="0.25">
      <c r="B17" s="47" t="s">
        <v>144</v>
      </c>
      <c r="C17" s="50">
        <f>SUMIFS('Μητρώο Σέρβις'!L2:L300,'Μητρώο Σέρβις'!M2:M300,"")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73</v>
      </c>
      <c r="B1" s="52" t="s">
        <v>54</v>
      </c>
      <c r="C1" s="52" t="s">
        <v>145</v>
      </c>
    </row>
    <row r="2" spans="1:3" x14ac:dyDescent="0.25">
      <c r="A2" t="s">
        <v>86</v>
      </c>
      <c r="B2" t="s">
        <v>122</v>
      </c>
      <c r="C2" t="s">
        <v>146</v>
      </c>
    </row>
    <row r="3" spans="1:3" x14ac:dyDescent="0.25">
      <c r="A3" t="s">
        <v>82</v>
      </c>
      <c r="B3" t="s">
        <v>114</v>
      </c>
      <c r="C3" t="s">
        <v>147</v>
      </c>
    </row>
    <row r="4" spans="1:3" x14ac:dyDescent="0.25">
      <c r="A4" t="s">
        <v>93</v>
      </c>
      <c r="B4" t="s">
        <v>55</v>
      </c>
      <c r="C4" t="s">
        <v>21</v>
      </c>
    </row>
    <row r="5" spans="2:3" x14ac:dyDescent="0.25">
      <c r="B5" t="s">
        <v>83</v>
      </c>
      <c r="C5" t="s">
        <v>148</v>
      </c>
    </row>
    <row r="6" spans="3:3" x14ac:dyDescent="0.25">
      <c r="C6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Εντολή Εργασίας</vt:lpstr>
      <vt:lpstr>Μητρώο Σέρβις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