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n de Trabajo" state="visible" r:id="rId4"/>
    <sheet sheetId="2" name="Registros de Servicio" state="visible" r:id="rId5"/>
    <sheet sheetId="3" name="Resumen" state="visible" r:id="rId6"/>
    <sheet sheetId="4" name="Listas" state="visible" r:id="rId7"/>
  </sheets>
  <definedNames>
    <definedName name="_xlnm.Print_Area" localSheetId="0">'Orden de Trabajo'!$B1:$G50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<sst xmlns="http://schemas.openxmlformats.org/spreadsheetml/2006/main" count="189" uniqueCount="147">
  <si>
    <t>NOMBRE DEL TALLER / EMPRESA</t>
  </si>
  <si>
    <t>ORDEN DE TRABAJO DE TALLER</t>
  </si>
  <si>
    <t>Dirección · Teléfono</t>
  </si>
  <si>
    <t>N.º de orden</t>
  </si>
  <si>
    <t>OT-2026-0142</t>
  </si>
  <si>
    <t>FORMULARIO DE RECEPCIÓN DEL VEHÍCULO — una copia se entrega al cliente</t>
  </si>
  <si>
    <t>Fecha / hora de recepción</t>
  </si>
  <si>
    <t>DATOS DEL CLIENTE Y DEL VEHÍCULO</t>
  </si>
  <si>
    <t>Nombre y apellidos del cliente / empresa</t>
  </si>
  <si>
    <t>Hakan Yıldız</t>
  </si>
  <si>
    <t>Teléfono</t>
  </si>
  <si>
    <t>0532 000 00 07</t>
  </si>
  <si>
    <t>Matrícula</t>
  </si>
  <si>
    <t>34 ABC 123</t>
  </si>
  <si>
    <t>Año del modelo</t>
  </si>
  <si>
    <t>Marca / modelo</t>
  </si>
  <si>
    <t>Fiat Egea 1.3 Multijet</t>
  </si>
  <si>
    <t>Kilometraje</t>
  </si>
  <si>
    <t>N.º de bastidor (VIN)</t>
  </si>
  <si>
    <t>ZFA3560000XXXXXXX</t>
  </si>
  <si>
    <t>Nivel de combustible</t>
  </si>
  <si>
    <t>1/2</t>
  </si>
  <si>
    <t>Daños existentes / objetos dejados en el vehículo</t>
  </si>
  <si>
    <t>Arañazo en el parachoques trasero; rueda de repuesto y gato en el maletero</t>
  </si>
  <si>
    <t>QUEJA DEL CLIENTE / DESCRIPCIÓN DE LA AVERÍA</t>
  </si>
  <si>
    <t>Toca el mantenimiento periódico. Se oye un ruido delantero al frenar.</t>
  </si>
  <si>
    <t>TRABAJOS REALIZADOS / DIAGNÓSTICO</t>
  </si>
  <si>
    <t>Se cambiaron el aceite del motor y los filtros. Las pastillas delanteras estaban al límite y se cambiaron en juego; se midieron los discos y no hizo falta cambiarlos.</t>
  </si>
  <si>
    <t>Piezas / Material utilizado</t>
  </si>
  <si>
    <t>N.º de pieza / Marca</t>
  </si>
  <si>
    <t>Unidad</t>
  </si>
  <si>
    <t>Precio unitario</t>
  </si>
  <si>
    <t>Importe (sin IVA)</t>
  </si>
  <si>
    <t>Aceite de motor 5W-30 (litros)</t>
  </si>
  <si>
    <t>Marca de ejemplo</t>
  </si>
  <si>
    <t>Filtro de aceite</t>
  </si>
  <si>
    <t>OEM</t>
  </si>
  <si>
    <t>Filtro de aire</t>
  </si>
  <si>
    <t>Pastillas de freno delanteras (juego)</t>
  </si>
  <si>
    <t>Mano de obra / Trabajo realizado</t>
  </si>
  <si>
    <t>Mecánico / Técnico</t>
  </si>
  <si>
    <t>Hora</t>
  </si>
  <si>
    <t>Tarifa por hora</t>
  </si>
  <si>
    <t>Mano de obra del mantenimiento periódico</t>
  </si>
  <si>
    <t>Ali (mecánico)</t>
  </si>
  <si>
    <t>Cambio de pastillas de freno delanteras</t>
  </si>
  <si>
    <t>ENTREGA Y PAGO</t>
  </si>
  <si>
    <t>Total de piezas</t>
  </si>
  <si>
    <t>Entrega estimada</t>
  </si>
  <si>
    <t>Total de mano de obra</t>
  </si>
  <si>
    <t>Fecha de entrega</t>
  </si>
  <si>
    <t>Subtotal (sin IVA)</t>
  </si>
  <si>
    <t>Forma de pago</t>
  </si>
  <si>
    <t>Tipo de IVA %</t>
  </si>
  <si>
    <t>Estado</t>
  </si>
  <si>
    <t>Listo</t>
  </si>
  <si>
    <t>IVA</t>
  </si>
  <si>
    <t>TOTAL GENERAL</t>
  </si>
  <si>
    <t>He entregado mi vehículo para el diagnóstico y la reparación de la avería arriba descrita. Si se necesitaran piezas o mano de obra adicionales que no figuran en la lista, se me informará previamente y se solicitará mi autorización. He recogido mi vehículo tras comprobar los trabajos realizados.</t>
  </si>
  <si>
    <t>PROPIETARIO DEL VEHÍCULO — Nombre / Firma (recepción y entrega)</t>
  </si>
  <si>
    <t>RESPONSABLE DEL TALLER — Nombre / Firma / Sello</t>
  </si>
  <si>
    <t>Stock de piezas, cuenta del cliente e informe de caja en el móvil — Ofisx →</t>
  </si>
  <si>
    <t>Plantilla gratuita · stokexcel.com — rellene las celdas azul claro y las filas; los importes se calculan con fórmulas. Añada también cada orden de trabajo a la hoja "Registros de Servicio". Para el tipo de IVA consulte a su asesor fiscal.</t>
  </si>
  <si>
    <t>Fecha</t>
  </si>
  <si>
    <t>Marca / Modelo</t>
  </si>
  <si>
    <t>Km</t>
  </si>
  <si>
    <t>Cliente</t>
  </si>
  <si>
    <t>Avería / Trabajo realizado</t>
  </si>
  <si>
    <t>Importe de piezas (sin IVA)</t>
  </si>
  <si>
    <t>Importe de mano de obra (sin IVA)</t>
  </si>
  <si>
    <t>IVA %</t>
  </si>
  <si>
    <t>Total (con IVA)</t>
  </si>
  <si>
    <t>Entrada (matrícula)</t>
  </si>
  <si>
    <t>İE-2026-0131</t>
  </si>
  <si>
    <t>06 DEF 456</t>
  </si>
  <si>
    <t>Renault Clio 1.5 dCi</t>
  </si>
  <si>
    <t>Ayten Kurt</t>
  </si>
  <si>
    <t>0533 000 00 01</t>
  </si>
  <si>
    <t>Cambio del kit de embrague</t>
  </si>
  <si>
    <t>Tarjeta de crédito</t>
  </si>
  <si>
    <t>Entregado</t>
  </si>
  <si>
    <t>İE-2026-0134</t>
  </si>
  <si>
    <t>Recarga de gas del aire acondicionado y prueba de fugas</t>
  </si>
  <si>
    <t>Efectivo</t>
  </si>
  <si>
    <t>İE-2026-0137</t>
  </si>
  <si>
    <t>35 KLM 789</t>
  </si>
  <si>
    <t>VW Passat 1.6 TDI</t>
  </si>
  <si>
    <t>Serkan Aydın</t>
  </si>
  <si>
    <t>0535 000 00 03</t>
  </si>
  <si>
    <t>Cambio del kit de distribución y la bomba de agua</t>
  </si>
  <si>
    <t>Transferencia</t>
  </si>
  <si>
    <t>İE-2026-0138</t>
  </si>
  <si>
    <t>16 PRS 220</t>
  </si>
  <si>
    <t>Toyota Corolla 1.6</t>
  </si>
  <si>
    <t>Elif Şahin</t>
  </si>
  <si>
    <t>0536 000 00 04</t>
  </si>
  <si>
    <t>Mantenimiento periódico de 60.000 km</t>
  </si>
  <si>
    <t>İE-2026-0139</t>
  </si>
  <si>
    <t>34 MNO 555</t>
  </si>
  <si>
    <t>Opel Astra 1.4</t>
  </si>
  <si>
    <t>Burak Eren</t>
  </si>
  <si>
    <t>0537 000 00 05</t>
  </si>
  <si>
    <t>Cambio de batería y revisión del sistema de carga</t>
  </si>
  <si>
    <t>İE-2026-0140</t>
  </si>
  <si>
    <t>Pedal de embrague duro — ajuste y revisión (vinculado al trabajo anterior)</t>
  </si>
  <si>
    <t>İE-2026-0141</t>
  </si>
  <si>
    <t>34 TUV 908</t>
  </si>
  <si>
    <t>Ford Transit Custom</t>
  </si>
  <si>
    <t>Kaan Lojistik — Murat Kaan</t>
  </si>
  <si>
    <t>0538 000 00 06</t>
  </si>
  <si>
    <t>Ruido en el tren delantero: rótula y brazo de suspensión</t>
  </si>
  <si>
    <t>En reparación</t>
  </si>
  <si>
    <t>Mantenimiento periódico + pastillas delanteras; ruido al frenar</t>
  </si>
  <si>
    <t>İE-2026-0143</t>
  </si>
  <si>
    <t>41 GHJ 314</t>
  </si>
  <si>
    <t>Hyundai i20 1.4</t>
  </si>
  <si>
    <t>Zeynep Arslan</t>
  </si>
  <si>
    <t>0539 000 00 08</t>
  </si>
  <si>
    <t>Testigo de avería del motor encendido — diagnóstico</t>
  </si>
  <si>
    <t>Recibido</t>
  </si>
  <si>
    <t>Orden de Trabajo y Registros de Servicio</t>
  </si>
  <si>
    <t>Plantilla de Excel gratuita · stokexcel.com</t>
  </si>
  <si>
    <t>RESUMEN</t>
  </si>
  <si>
    <t>¿CÓMO SE USA?</t>
  </si>
  <si>
    <t>Total de órdenes de trabajo</t>
  </si>
  <si>
    <t>1. Al recibir el vehículo rellene la pestaña "Orden de Trabajo": matrícula, km, n.º de bastidor, daños existentes y la queja del cliente; haga que el cliente la firme.</t>
  </si>
  <si>
    <t>Vehículos distintos (matrículas únicas)</t>
  </si>
  <si>
    <t>2. Anote los repuestos usados en la tabla de repuestos y la mano de obra en líneas de mano de obra aparte; el subtotal, el IVA y el total general se calculan con fórmulas.</t>
  </si>
  <si>
    <t>Recibido (en espera)</t>
  </si>
  <si>
    <t>3. Añada cada orden de trabajo como una sola fila en esta pestaña "Registros de Servicio"; escriba el importe de repuestos y de mano de obra en columnas separadas.</t>
  </si>
  <si>
    <t>Vehículo en reparación</t>
  </si>
  <si>
    <t>4. Actualice el estado a medida que avance el trabajo (Recibido → En reparación → Listo → Entregado); al cobrar elija la Forma de Pago.</t>
  </si>
  <si>
    <t>Vehículo listo pendiente de entrega</t>
  </si>
  <si>
    <t>5. Escriba la matrícula IGUAL en cada fila (p. ej. "34 ABC 123"); al filtrar la columna Matrícula se lista todo el historial de servicio del vehículo y la columna "Visita" indica qué número de visita es.</t>
  </si>
  <si>
    <t>Ingresos por mano de obra este mes (sin IVA)</t>
  </si>
  <si>
    <t>Ingresos por repuestos este mes (sin IVA)</t>
  </si>
  <si>
    <t>Cuando Excel se queda corto: Ofisx en la nube, desde el móvil, automático →</t>
  </si>
  <si>
    <t>Total de este mes (con IVA)</t>
  </si>
  <si>
    <t>Cobrado este mes — Efectivo</t>
  </si>
  <si>
    <t>Cobrado este mes — Tarjeta de crédito</t>
  </si>
  <si>
    <t>Cobrado este mes — Transferencia</t>
  </si>
  <si>
    <t>Importe de trabajos sin pago registrado</t>
  </si>
  <si>
    <t>Combustible</t>
  </si>
  <si>
    <t>Vacío</t>
  </si>
  <si>
    <t>1/4</t>
  </si>
  <si>
    <t>3/4</t>
  </si>
  <si>
    <t>Lleno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</si>
</sst>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Valor no válido" error="Seleccione una opción de la lista." sqref="C39">
      <formula1>"Efectivo,Tarjeta de crédito,Transferencia"</formula1>
    </dataValidation>
    <dataValidation type="list" allowBlank="1" showErrorMessage="1" errorTitle="Valor no válido" error="Seleccione una opción de la lista." sqref="C40">
      <formula1>"Recibido,En reparación,Listo,Entregado"</formula1>
    </dataValidation>
    <dataValidation type="list" allowBlank="1" showErrorMessage="1" errorTitle="Valor no válido" error="Seleccione una opción de la lista." sqref="F10">
      <formula1>"Vacío,1/4,1/2,3/4,Lleno"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64</v>
      </c>
      <c r="E1" s="31" t="s">
        <v>65</v>
      </c>
      <c r="F1" s="31" t="s">
        <v>66</v>
      </c>
      <c r="G1" s="31" t="s">
        <v>10</v>
      </c>
      <c r="H1" s="31" t="s">
        <v>67</v>
      </c>
      <c r="I1" s="31" t="s">
        <v>68</v>
      </c>
      <c r="J1" s="31" t="s">
        <v>69</v>
      </c>
      <c r="K1" s="31" t="s">
        <v>70</v>
      </c>
      <c r="L1" s="31" t="s">
        <v>71</v>
      </c>
      <c r="M1" s="31" t="s">
        <v>52</v>
      </c>
      <c r="N1" s="31" t="s">
        <v>54</v>
      </c>
      <c r="O1" s="31" t="s">
        <v>50</v>
      </c>
      <c r="P1" s="31" t="s">
        <v>72</v>
      </c>
    </row>
    <row r="2" spans="1:16" x14ac:dyDescent="0.25">
      <c r="A2" s="32">
        <v>46283</v>
      </c>
      <c r="B2" s="33" t="s">
        <v>73</v>
      </c>
      <c r="C2" s="33" t="s">
        <v>74</v>
      </c>
      <c r="D2" s="34" t="s">
        <v>75</v>
      </c>
      <c r="E2" s="35">
        <v>96300</v>
      </c>
      <c r="F2" s="34" t="s">
        <v>76</v>
      </c>
      <c r="G2" s="34" t="s">
        <v>77</v>
      </c>
      <c r="H2" s="34" t="s">
        <v>78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79</v>
      </c>
      <c r="N2" s="33" t="s">
        <v>80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81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82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83</v>
      </c>
      <c r="N3" s="38" t="s">
        <v>80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84</v>
      </c>
      <c r="C4" s="33" t="s">
        <v>85</v>
      </c>
      <c r="D4" s="34" t="s">
        <v>86</v>
      </c>
      <c r="E4" s="35">
        <v>184200</v>
      </c>
      <c r="F4" s="34" t="s">
        <v>87</v>
      </c>
      <c r="G4" s="34" t="s">
        <v>88</v>
      </c>
      <c r="H4" s="34" t="s">
        <v>89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90</v>
      </c>
      <c r="N4" s="33" t="s">
        <v>80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91</v>
      </c>
      <c r="C5" s="38" t="s">
        <v>92</v>
      </c>
      <c r="D5" s="39" t="s">
        <v>93</v>
      </c>
      <c r="E5" s="40">
        <v>64500</v>
      </c>
      <c r="F5" s="39" t="s">
        <v>94</v>
      </c>
      <c r="G5" s="39" t="s">
        <v>95</v>
      </c>
      <c r="H5" s="39" t="s">
        <v>96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90</v>
      </c>
      <c r="N5" s="38" t="s">
        <v>80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97</v>
      </c>
      <c r="C6" s="33" t="s">
        <v>98</v>
      </c>
      <c r="D6" s="34" t="s">
        <v>99</v>
      </c>
      <c r="E6" s="35">
        <v>143000</v>
      </c>
      <c r="F6" s="34" t="s">
        <v>100</v>
      </c>
      <c r="G6" s="34" t="s">
        <v>101</v>
      </c>
      <c r="H6" s="34" t="s">
        <v>102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79</v>
      </c>
      <c r="N6" s="33" t="s">
        <v>80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103</v>
      </c>
      <c r="C7" s="38" t="s">
        <v>74</v>
      </c>
      <c r="D7" s="39" t="s">
        <v>75</v>
      </c>
      <c r="E7" s="40">
        <v>97100</v>
      </c>
      <c r="F7" s="39" t="s">
        <v>76</v>
      </c>
      <c r="G7" s="39" t="s">
        <v>77</v>
      </c>
      <c r="H7" s="39" t="s">
        <v>104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83</v>
      </c>
      <c r="N7" s="38" t="s">
        <v>80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105</v>
      </c>
      <c r="C8" s="33" t="s">
        <v>106</v>
      </c>
      <c r="D8" s="34" t="s">
        <v>107</v>
      </c>
      <c r="E8" s="35">
        <v>212000</v>
      </c>
      <c r="F8" s="34" t="s">
        <v>108</v>
      </c>
      <c r="G8" s="34" t="s">
        <v>109</v>
      </c>
      <c r="H8" s="34" t="s">
        <v>110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111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112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113</v>
      </c>
      <c r="C10" s="33" t="s">
        <v>114</v>
      </c>
      <c r="D10" s="34" t="s">
        <v>115</v>
      </c>
      <c r="E10" s="35">
        <v>88700</v>
      </c>
      <c r="F10" s="34" t="s">
        <v>116</v>
      </c>
      <c r="G10" s="34" t="s">
        <v>117</v>
      </c>
      <c r="H10" s="34" t="s">
        <v>118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119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"En reparación"</formula>
    </cfRule>
  </conditionalFormatting>
  <conditionalFormatting sqref="N2:N300">
    <cfRule type="cellIs" dxfId="1" priority="1" operator="equal">
      <formula>"Listo"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Valor no válido" error="Seleccione una opción de la lista." sqref="M10:M300">
      <formula1>"Efectivo,Tarjeta de crédito,Transferencia"</formula1>
    </dataValidation>
    <dataValidation type="list" allowBlank="1" showErrorMessage="1" errorTitle="Valor no válido" error="Seleccione una opción de la lista." sqref="M2:M300">
      <formula1>"Efectivo,Tarjeta de crédito,Transferencia"</formula1>
    </dataValidation>
    <dataValidation type="list" allowBlank="1" showErrorMessage="1" errorTitle="Valor no válido" error="Seleccione una opción de la lista." sqref="N10:N300">
      <formula1>"Recibido,En reparación,Listo,Entregado"</formula1>
    </dataValidation>
    <dataValidation type="list" allowBlank="1" showErrorMessage="1" errorTitle="Valor no válido" error="Seleccione una opción de la lista." sqref="N2:N300">
      <formula1>"Recibido,En reparación,Listo,Entregado"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120</v>
      </c>
    </row>
    <row r="3" spans="2:2" x14ac:dyDescent="0.25">
      <c r="B3" s="43" t="s">
        <v>121</v>
      </c>
    </row>
    <row r="5" spans="2:5" x14ac:dyDescent="0.25">
      <c r="B5" s="44" t="s">
        <v>122</v>
      </c>
      <c r="C5" s="45"/>
      <c r="E5" s="46" t="s">
        <v>123</v>
      </c>
    </row>
    <row r="6" ht="30" customHeight="1" spans="2:5" x14ac:dyDescent="0.25">
      <c r="B6" s="47" t="s">
        <v>124</v>
      </c>
      <c r="C6" s="48">
        <f>COUNTA('Registros de Servicio'!B2:B300)</f>
      </c>
      <c r="E6" s="49" t="s">
        <v>125</v>
      </c>
    </row>
    <row r="7" ht="30" customHeight="1" spans="2:5" x14ac:dyDescent="0.25">
      <c r="B7" s="47" t="s">
        <v>126</v>
      </c>
      <c r="C7" s="48">
        <f>SUMPRODUCT(('Registros de Servicio'!C2:C300&lt;&gt;"")/COUNTIF('Registros de Servicio'!C2:C300,'Registros de Servicio'!C2:C300&amp;""))</f>
      </c>
      <c r="E7" s="49" t="s">
        <v>127</v>
      </c>
    </row>
    <row r="8" ht="30" customHeight="1" spans="2:5" x14ac:dyDescent="0.25">
      <c r="B8" s="47" t="s">
        <v>128</v>
      </c>
      <c r="C8" s="48">
        <f>COUNTIF('Registros de Servicio'!N2:N300,"Recibido")</f>
      </c>
      <c r="E8" s="49" t="s">
        <v>129</v>
      </c>
    </row>
    <row r="9" ht="30" customHeight="1" spans="2:5" x14ac:dyDescent="0.25">
      <c r="B9" s="47" t="s">
        <v>130</v>
      </c>
      <c r="C9" s="48">
        <f>COUNTIF('Registros de Servicio'!N2:N300,"En reparación")</f>
      </c>
      <c r="E9" s="49" t="s">
        <v>131</v>
      </c>
    </row>
    <row r="10" ht="30" customHeight="1" spans="2:5" x14ac:dyDescent="0.25">
      <c r="B10" s="47" t="s">
        <v>132</v>
      </c>
      <c r="C10" s="48">
        <f>COUNTIF('Registros de Servicio'!N2:N300,"Listo")</f>
      </c>
      <c r="E10" s="49" t="s">
        <v>133</v>
      </c>
    </row>
    <row r="11" spans="2:3" x14ac:dyDescent="0.25">
      <c r="B11" s="47" t="s">
        <v>134</v>
      </c>
      <c r="C11" s="50">
        <f>SUMIFS('Registros de Servicio'!J2:J300,'Registros de Servicio'!A2:A300,"&gt;="&amp;DATE(YEAR(TODAY()),MONTH(TODAY()),1),'Registros de Servicio'!A2:A300,"&lt;="&amp;EOMONTH(TODAY(),0))</f>
      </c>
    </row>
    <row r="12" ht="24" customHeight="1" spans="2:5" x14ac:dyDescent="0.25">
      <c r="B12" s="47" t="s">
        <v>135</v>
      </c>
      <c r="C12" s="50">
        <f>SUMIFS('Registros de Servicio'!I2:I300,'Registros de Servicio'!A2:A300,"&gt;="&amp;DATE(YEAR(TODAY()),MONTH(TODAY()),1),'Registros de Servicio'!A2:A300,"&lt;="&amp;EOMONTH(TODAY(),0))</f>
      </c>
      <c r="E12" s="51" t="s">
        <v>136</v>
      </c>
    </row>
    <row r="13" spans="2:3" x14ac:dyDescent="0.25">
      <c r="B13" s="47" t="s">
        <v>137</v>
      </c>
      <c r="C13" s="50">
        <f>SUMIFS('Registros de Servicio'!L2:L300,'Registros de Servicio'!A2:A300,"&gt;="&amp;DATE(YEAR(TODAY()),MONTH(TODAY()),1),'Registros de Servicio'!A2:A300,"&lt;="&amp;EOMONTH(TODAY(),0))</f>
      </c>
    </row>
    <row r="14" spans="2:3" x14ac:dyDescent="0.25">
      <c r="B14" s="47" t="s">
        <v>138</v>
      </c>
      <c r="C14" s="50">
        <f>SUMIFS('Registros de Servicio'!L2:L300,'Registros de Servicio'!M2:M300,"Efectivo",'Registros de Servicio'!A2:A300,"&gt;="&amp;DATE(YEAR(TODAY()),MONTH(TODAY()),1),'Registros de Servicio'!A2:A300,"&lt;="&amp;EOMONTH(TODAY(),0))</f>
      </c>
    </row>
    <row r="15" spans="2:3" x14ac:dyDescent="0.25">
      <c r="B15" s="47" t="s">
        <v>139</v>
      </c>
      <c r="C15" s="50">
        <f>SUMIFS('Registros de Servicio'!L2:L300,'Registros de Servicio'!M2:M300,"Tarjeta de crédito",'Registros de Servicio'!A2:A300,"&gt;="&amp;DATE(YEAR(TODAY()),MONTH(TODAY()),1),'Registros de Servicio'!A2:A300,"&lt;="&amp;EOMONTH(TODAY(),0))</f>
      </c>
    </row>
    <row r="16" spans="2:3" x14ac:dyDescent="0.25">
      <c r="B16" s="47" t="s">
        <v>140</v>
      </c>
      <c r="C16" s="50">
        <f>SUMIFS('Registros de Servicio'!L2:L300,'Registros de Servicio'!M2:M300,"Transferencia",'Registros de Servicio'!A2:A300,"&gt;="&amp;DATE(YEAR(TODAY()),MONTH(TODAY()),1),'Registros de Servicio'!A2:A300,"&lt;="&amp;EOMONTH(TODAY(),0))</f>
      </c>
    </row>
    <row r="17" spans="2:3" x14ac:dyDescent="0.25">
      <c r="B17" s="47" t="s">
        <v>141</v>
      </c>
      <c r="C17" s="50">
        <f>SUMIFS('Registros de Servicio'!L2:L300,'Registros de Servicio'!M2:M300,"")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142</v>
      </c>
    </row>
    <row r="2" spans="1:3" x14ac:dyDescent="0.25">
      <c r="A2" t="s">
        <v>83</v>
      </c>
      <c r="B2" t="s">
        <v>119</v>
      </c>
      <c r="C2" t="s">
        <v>143</v>
      </c>
    </row>
    <row r="3" spans="1:3" x14ac:dyDescent="0.25">
      <c r="A3" t="s">
        <v>79</v>
      </c>
      <c r="B3" t="s">
        <v>111</v>
      </c>
      <c r="C3" t="s">
        <v>144</v>
      </c>
    </row>
    <row r="4" spans="1:3" x14ac:dyDescent="0.25">
      <c r="A4" t="s">
        <v>90</v>
      </c>
      <c r="B4" t="s">
        <v>55</v>
      </c>
      <c r="C4" t="s">
        <v>21</v>
      </c>
    </row>
    <row r="5" spans="2:3" x14ac:dyDescent="0.25">
      <c r="B5" t="s">
        <v>80</v>
      </c>
      <c r="C5" t="s">
        <v>145</v>
      </c>
    </row>
    <row r="6" spans="3:3" x14ac:dyDescent="0.25">
      <c r="C6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Orden de Trabajo</vt:lpstr>
      <vt:lpstr>Registros de Servicio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