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वर्क ऑर्डर" state="visible" r:id="rId4"/>
    <sheet sheetId="2" name="सर्विस रिकॉर्ड" state="visible" r:id="rId5"/>
    <sheet sheetId="3" name="सारांश" state="visible" r:id="rId6"/>
    <sheet sheetId="4" name="सूचियाँ" state="visible" r:id="rId7"/>
  </sheets>
  <definedNames>
    <definedName name="_xlnm.Print_Area" localSheetId="0">'वर्क ऑर्डर'!$B1:$G50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<sst xmlns="http://schemas.openxmlformats.org/spreadsheetml/2006/main" count="189" uniqueCount="146">
  <si>
    <t>सर्विस सेंटर / फ़र्म का नाम</t>
  </si>
  <si>
    <t>सर्विस वर्क ऑर्डर</t>
  </si>
  <si>
    <t>पता · फ़ोन</t>
  </si>
  <si>
    <t>वर्क ऑर्डर संख्या</t>
  </si>
  <si>
    <t>İE-2026-0142</t>
  </si>
  <si>
    <t>वाहन प्राप्ति फ़ॉर्म — एक प्रति ग्राहक को दी जाती है</t>
  </si>
  <si>
    <t>प्राप्ति की तारीख / समय</t>
  </si>
  <si>
    <t>ग्राहक और वाहन की जानकारी</t>
  </si>
  <si>
    <t>ग्राहक का नाम / फ़र्म</t>
  </si>
  <si>
    <t>हाकान यिल्दिज़</t>
  </si>
  <si>
    <t>फ़ोन</t>
  </si>
  <si>
    <t>0532 000 00 07</t>
  </si>
  <si>
    <t>नंबर प्लेट</t>
  </si>
  <si>
    <t>34 ABC 123</t>
  </si>
  <si>
    <t>मॉडल वर्ष</t>
  </si>
  <si>
    <t>ब्रांड / मॉडल</t>
  </si>
  <si>
    <t>Fiat Egea 1.3 Multijet</t>
  </si>
  <si>
    <t>किलोमीटर</t>
  </si>
  <si>
    <t>चेसिस संख्या (VIN)</t>
  </si>
  <si>
    <t>ZFA3560000XXXXXXX</t>
  </si>
  <si>
    <t>ईंधन का स्तर</t>
  </si>
  <si>
    <t>1/2</t>
  </si>
  <si>
    <t>मौजूदा क्षति / वाहन में रखा सामान</t>
  </si>
  <si>
    <t>पिछले बंपर पर खरोंच; डिक्की में स्टेपनी और जैक</t>
  </si>
  <si>
    <t>ग्राहक की शिकायत / खराबी का ब्योरा</t>
  </si>
  <si>
    <t>नियमित सर्विस का समय हो गया। ब्रेक लगाने पर आगे से आवाज़ आती है।</t>
  </si>
  <si>
    <t>किया गया काम / निरीक्षण</t>
  </si>
  <si>
    <t>इंजन ऑयल और फ़िल्टर बदले गए। आगे के ब्रेक पैड सीमा पर थे, सेट के रूप में बदले गए; डिस्क नापी गईं, बदलने की ज़रूरत नहीं पड़ी।</t>
  </si>
  <si>
    <t>इस्तेमाल किए गए पुर्ज़े / सामग्री</t>
  </si>
  <si>
    <t>पार्ट संख्या / ब्रांड</t>
  </si>
  <si>
    <t>नग</t>
  </si>
  <si>
    <t>इकाई मूल्य</t>
  </si>
  <si>
    <t>राशि (VAT के बिना)</t>
  </si>
  <si>
    <t>इंजन ऑयल 5W-30 (लीटर)</t>
  </si>
  <si>
    <t>उदाहरण ब्रांड</t>
  </si>
  <si>
    <t>ऑयल फ़िल्टर</t>
  </si>
  <si>
    <t>OEM</t>
  </si>
  <si>
    <t>एयर फ़िल्टर</t>
  </si>
  <si>
    <t>आगे का ब्रेक पैड (सेट)</t>
  </si>
  <si>
    <t>मज़दूरी / किया गया काम</t>
  </si>
  <si>
    <t>मिस्त्री / तकनीशियन</t>
  </si>
  <si>
    <t>घंटा</t>
  </si>
  <si>
    <t>प्रति घंटा दर</t>
  </si>
  <si>
    <t>नियमित सर्विस की मज़दूरी</t>
  </si>
  <si>
    <t>मिस्त्री अली</t>
  </si>
  <si>
    <t>आगे के ब्रेक पैड का बदलना</t>
  </si>
  <si>
    <t>डिलीवरी और भुगतान</t>
  </si>
  <si>
    <t>पुर्ज़ों का कुल</t>
  </si>
  <si>
    <t>अनुमानित डिलीवरी</t>
  </si>
  <si>
    <t>मज़दूरी का कुल</t>
  </si>
  <si>
    <t>डिलीवरी की तारीख</t>
  </si>
  <si>
    <t>उप-योग (VAT के बिना)</t>
  </si>
  <si>
    <t>भुगतान का तरीका</t>
  </si>
  <si>
    <t>VAT दर %</t>
  </si>
  <si>
    <t>स्थिति</t>
  </si>
  <si>
    <t>तैयार</t>
  </si>
  <si>
    <t>VAT</t>
  </si>
  <si>
    <t>कुल योग</t>
  </si>
  <si>
    <t>ऊपर लिखी खराबी की जाँच और मरम्मत के लिए मैंने अपना वाहन सौंपा है। सूची में न दिए गए अतिरिक्त पुर्ज़े या मज़दूरी की ज़रूरत पड़े तो पहले मुझे बताकर मेरी स्वीकृति ली जाएगी। मैंने किए गए काम की जाँच करके अपना वाहन वापस ले लिया है।</t>
  </si>
  <si>
    <t>वाहन मालिक — नाम / हस्ताक्षर (प्राप्ति और वापसी)</t>
  </si>
  <si>
    <t>सर्विस प्रभारी — नाम / हस्ताक्षर / मुहर</t>
  </si>
  <si>
    <t>पुर्ज़ों का स्टॉक, ग्राहक का खाता और कैश रिपोर्ट फ़ोन पर — Ofisx →</t>
  </si>
  <si>
    <t>मुफ़्त टेम्पलेट · stokexcel.com — हल्के नीले सेल और पंक्तियाँ भरें; राशियाँ फ़ॉर्मूले से निकलती हैं। हर वर्क ऑर्डर को "सर्विस रिकॉर्ड" टैब में भी जोड़ें। VAT दर के लिए अपने अकाउंटेंट से सलाह लें।</t>
  </si>
  <si>
    <t>तारीख</t>
  </si>
  <si>
    <t>किमी</t>
  </si>
  <si>
    <t>ग्राहक</t>
  </si>
  <si>
    <t>खराबी / किया गया काम</t>
  </si>
  <si>
    <t>पुर्ज़ों की राशि (VAT के बिना)</t>
  </si>
  <si>
    <t>मज़दूरी की राशि (VAT के बिना)</t>
  </si>
  <si>
    <t>VAT %</t>
  </si>
  <si>
    <t>कुल (VAT सहित)</t>
  </si>
  <si>
    <t>आगमन (नंबर प्लेट)</t>
  </si>
  <si>
    <t>İE-2026-0131</t>
  </si>
  <si>
    <t>06 DEF 456</t>
  </si>
  <si>
    <t>Renault Clio 1.5 dCi</t>
  </si>
  <si>
    <t>Ayten Kurt</t>
  </si>
  <si>
    <t>0533 000 00 01</t>
  </si>
  <si>
    <t>क्लच सेट बदलना</t>
  </si>
  <si>
    <t>क्रेडिट कार्ड</t>
  </si>
  <si>
    <t>सौंप दिया</t>
  </si>
  <si>
    <t>İE-2026-0134</t>
  </si>
  <si>
    <t>एसी गैस भरना और लीकेज टेस्ट</t>
  </si>
  <si>
    <t>नकद</t>
  </si>
  <si>
    <t>İE-2026-0137</t>
  </si>
  <si>
    <t>35 KLM 789</t>
  </si>
  <si>
    <t>VW Passat 1.6 TDI</t>
  </si>
  <si>
    <t>Serkan Aydın</t>
  </si>
  <si>
    <t>0535 000 00 03</t>
  </si>
  <si>
    <t>टाइमिंग बेल्ट सेट और वॉटर पंप बदलना</t>
  </si>
  <si>
    <t>बैंक ट्रांसफ़र</t>
  </si>
  <si>
    <t>İE-2026-0138</t>
  </si>
  <si>
    <t>16 PRS 220</t>
  </si>
  <si>
    <t>Toyota Corolla 1.6</t>
  </si>
  <si>
    <t>Elif Şahin</t>
  </si>
  <si>
    <t>0536 000 00 04</t>
  </si>
  <si>
    <t>60.000 km की नियमित सर्विस</t>
  </si>
  <si>
    <t>İE-2026-0139</t>
  </si>
  <si>
    <t>34 MNO 555</t>
  </si>
  <si>
    <t>Opel Astra 1.4</t>
  </si>
  <si>
    <t>Burak Eren</t>
  </si>
  <si>
    <t>0537 000 00 05</t>
  </si>
  <si>
    <t>बैटरी बदलना और चार्जिंग सिस्टम की जाँच</t>
  </si>
  <si>
    <t>İE-2026-0140</t>
  </si>
  <si>
    <t>क्लच पैडल सख्त — एडजस्टमेंट और जाँच (पिछले काम से जुड़ा)</t>
  </si>
  <si>
    <t>İE-2026-0141</t>
  </si>
  <si>
    <t>34 TUV 908</t>
  </si>
  <si>
    <t>Ford Transit Custom</t>
  </si>
  <si>
    <t>Kaan Lojistik — Murat Kaan</t>
  </si>
  <si>
    <t>0538 000 00 06</t>
  </si>
  <si>
    <t>फ्रंट एंड से आवाज़: टाई रॉड एंड और कंट्रोल आर्म</t>
  </si>
  <si>
    <t>मरम्मत में</t>
  </si>
  <si>
    <t>नियमित सर्विस + फ्रंट ब्रेक पैड; ब्रेक लगाते समय आवाज़</t>
  </si>
  <si>
    <t>İE-2026-0143</t>
  </si>
  <si>
    <t>41 GHJ 314</t>
  </si>
  <si>
    <t>Hyundai i20 1.4</t>
  </si>
  <si>
    <t>Zeynep Arslan</t>
  </si>
  <si>
    <t>0539 000 00 08</t>
  </si>
  <si>
    <t>इंजन वार्निंग लाइट जल रही है — डायग्नोसिस</t>
  </si>
  <si>
    <t>प्राप्त किया</t>
  </si>
  <si>
    <t>ऑटो सर्विस जॉब ऑर्डर और सर्विस रिकॉर्ड</t>
  </si>
  <si>
    <t>मुफ़्त Excel टेम्पलेट · stokexcel.com</t>
  </si>
  <si>
    <t>सारांश</t>
  </si>
  <si>
    <t>कैसे इस्तेमाल करें?</t>
  </si>
  <si>
    <t>कुल जॉब ऑर्डर</t>
  </si>
  <si>
    <t>1. वाहन लेते समय "जॉब ऑर्डर" शीट भरें: नंबर प्लेट, km, चेसिस नंबर, मौजूदा नुकसान और ग्राहक की शिकायत; ग्राहक से हस्ताक्षर करवाएँ।</t>
  </si>
  <si>
    <t>अलग-अलग वाहन (नंबर प्लेट के अनुसार)</t>
  </si>
  <si>
    <t>2. इस्तेमाल हुए पुर्ज़े पुर्ज़ा तालिका में और मज़दूरी अलग मज़दूरी पंक्तियों में लिखें; उप-योग, VAT और कुल योग फ़ॉर्मूले से निकलते हैं।</t>
  </si>
  <si>
    <t>प्राप्त हुआ (कतार में इंतज़ार)</t>
  </si>
  <si>
    <t>3. हर जॉब ऑर्डर को इस "सर्विस रिकॉर्ड" शीट में एक पंक्ति के रूप में जोड़ें; पुर्ज़ों और मज़दूरी की रकम अलग कॉलम में लिखें।</t>
  </si>
  <si>
    <t>मरम्मत में चल रहा वाहन</t>
  </si>
  <si>
    <t>4. काम आगे बढ़ने पर स्थिति अपडेट करें (प्राप्त हुआ → मरम्मत में → तैयार → सौंप दिया गया); भुगतान मिलने पर भुगतान का तरीका चुनें।</t>
  </si>
  <si>
    <t>तैयार वाहन जो सौंपे जाने का इंतज़ार कर रहा है</t>
  </si>
  <si>
    <t>5. नंबर प्लेट हर पंक्ति में एक जैसी लिखें (उदा. "34 ABC 123"); नंबर प्लेट कॉलम को फ़िल्टर करने पर वाहन का पूरा सर्विस इतिहास दिखता है और "विज़िट" कॉलम बताता है कि यह कौन-सी बार आना है।</t>
  </si>
  <si>
    <t>इस महीने की मज़दूरी आय (VAT छोड़कर)</t>
  </si>
  <si>
    <t>इस महीने की पुर्ज़ा आय (VAT छोड़कर)</t>
  </si>
  <si>
    <t>जब Excel कम पड़े: Ofisx के साथ क्लाउड में, फ़ोन से, अपने आप →</t>
  </si>
  <si>
    <t>इस महीने का कुल (VAT सहित)</t>
  </si>
  <si>
    <t>इस महीने की वसूली — नकद</t>
  </si>
  <si>
    <t>इस महीने की वसूली — क्रेडिट कार्ड</t>
  </si>
  <si>
    <t>इस महीने की वसूली — बैंक ट्रांसफर</t>
  </si>
  <si>
    <t>जिन कामों का भुगतान दर्ज नहीं हुआ उनकी रकम</t>
  </si>
  <si>
    <t>ईंधन</t>
  </si>
  <si>
    <t>खाली</t>
  </si>
  <si>
    <t>1/4</t>
  </si>
  <si>
    <t>3/4</t>
  </si>
  <si>
    <t>भरा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</si>
</sst>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अमान्य मान" error="कृपया सूची में से एक विकल्प चुनें।" sqref="C39">
      <formula1>"नकद,क्रेडिट कार्ड,बैंक ट्रांसफ़र"</formula1>
    </dataValidation>
    <dataValidation type="list" allowBlank="1" showErrorMessage="1" errorTitle="अमान्य मान" error="कृपया सूची में से एक विकल्प चुनें।" sqref="C40">
      <formula1>"प्राप्त किया,मरम्मत में,तैयार,सौंप दिया"</formula1>
    </dataValidation>
    <dataValidation type="list" allowBlank="1" showErrorMessage="1" errorTitle="अमान्य मान" error="कृपया सूची में से एक विकल्प चुनें।" sqref="F10">
      <formula1>"खाली,1/4,1/2,3/4,भरा"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15</v>
      </c>
      <c r="E1" s="31" t="s">
        <v>64</v>
      </c>
      <c r="F1" s="31" t="s">
        <v>65</v>
      </c>
      <c r="G1" s="31" t="s">
        <v>10</v>
      </c>
      <c r="H1" s="31" t="s">
        <v>66</v>
      </c>
      <c r="I1" s="31" t="s">
        <v>67</v>
      </c>
      <c r="J1" s="31" t="s">
        <v>68</v>
      </c>
      <c r="K1" s="31" t="s">
        <v>69</v>
      </c>
      <c r="L1" s="31" t="s">
        <v>70</v>
      </c>
      <c r="M1" s="31" t="s">
        <v>52</v>
      </c>
      <c r="N1" s="31" t="s">
        <v>54</v>
      </c>
      <c r="O1" s="31" t="s">
        <v>50</v>
      </c>
      <c r="P1" s="31" t="s">
        <v>71</v>
      </c>
    </row>
    <row r="2" spans="1:16" x14ac:dyDescent="0.25">
      <c r="A2" s="32">
        <v>46283</v>
      </c>
      <c r="B2" s="33" t="s">
        <v>72</v>
      </c>
      <c r="C2" s="33" t="s">
        <v>73</v>
      </c>
      <c r="D2" s="34" t="s">
        <v>74</v>
      </c>
      <c r="E2" s="35">
        <v>96300</v>
      </c>
      <c r="F2" s="34" t="s">
        <v>75</v>
      </c>
      <c r="G2" s="34" t="s">
        <v>76</v>
      </c>
      <c r="H2" s="34" t="s">
        <v>77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78</v>
      </c>
      <c r="N2" s="33" t="s">
        <v>79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80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81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82</v>
      </c>
      <c r="N3" s="38" t="s">
        <v>79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83</v>
      </c>
      <c r="C4" s="33" t="s">
        <v>84</v>
      </c>
      <c r="D4" s="34" t="s">
        <v>85</v>
      </c>
      <c r="E4" s="35">
        <v>184200</v>
      </c>
      <c r="F4" s="34" t="s">
        <v>86</v>
      </c>
      <c r="G4" s="34" t="s">
        <v>87</v>
      </c>
      <c r="H4" s="34" t="s">
        <v>88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89</v>
      </c>
      <c r="N4" s="33" t="s">
        <v>79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90</v>
      </c>
      <c r="C5" s="38" t="s">
        <v>91</v>
      </c>
      <c r="D5" s="39" t="s">
        <v>92</v>
      </c>
      <c r="E5" s="40">
        <v>64500</v>
      </c>
      <c r="F5" s="39" t="s">
        <v>93</v>
      </c>
      <c r="G5" s="39" t="s">
        <v>94</v>
      </c>
      <c r="H5" s="39" t="s">
        <v>95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89</v>
      </c>
      <c r="N5" s="38" t="s">
        <v>79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96</v>
      </c>
      <c r="C6" s="33" t="s">
        <v>97</v>
      </c>
      <c r="D6" s="34" t="s">
        <v>98</v>
      </c>
      <c r="E6" s="35">
        <v>143000</v>
      </c>
      <c r="F6" s="34" t="s">
        <v>99</v>
      </c>
      <c r="G6" s="34" t="s">
        <v>100</v>
      </c>
      <c r="H6" s="34" t="s">
        <v>101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78</v>
      </c>
      <c r="N6" s="33" t="s">
        <v>79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102</v>
      </c>
      <c r="C7" s="38" t="s">
        <v>73</v>
      </c>
      <c r="D7" s="39" t="s">
        <v>74</v>
      </c>
      <c r="E7" s="40">
        <v>97100</v>
      </c>
      <c r="F7" s="39" t="s">
        <v>75</v>
      </c>
      <c r="G7" s="39" t="s">
        <v>76</v>
      </c>
      <c r="H7" s="39" t="s">
        <v>103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82</v>
      </c>
      <c r="N7" s="38" t="s">
        <v>79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104</v>
      </c>
      <c r="C8" s="33" t="s">
        <v>105</v>
      </c>
      <c r="D8" s="34" t="s">
        <v>106</v>
      </c>
      <c r="E8" s="35">
        <v>212000</v>
      </c>
      <c r="F8" s="34" t="s">
        <v>107</v>
      </c>
      <c r="G8" s="34" t="s">
        <v>108</v>
      </c>
      <c r="H8" s="34" t="s">
        <v>109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110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111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112</v>
      </c>
      <c r="C10" s="33" t="s">
        <v>113</v>
      </c>
      <c r="D10" s="34" t="s">
        <v>114</v>
      </c>
      <c r="E10" s="35">
        <v>88700</v>
      </c>
      <c r="F10" s="34" t="s">
        <v>115</v>
      </c>
      <c r="G10" s="34" t="s">
        <v>116</v>
      </c>
      <c r="H10" s="34" t="s">
        <v>117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118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"मरम्मत में"</formula>
    </cfRule>
  </conditionalFormatting>
  <conditionalFormatting sqref="N2:N300">
    <cfRule type="cellIs" dxfId="1" priority="1" operator="equal">
      <formula>"तैयार"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अमान्य मान" error="कृपया सूची में से एक विकल्प चुनें।" sqref="M10:M300">
      <formula1>"नकद,क्रेडिट कार्ड,बैंक ट्रांसफ़र"</formula1>
    </dataValidation>
    <dataValidation type="list" allowBlank="1" showErrorMessage="1" errorTitle="अमान्य मान" error="कृपया सूची में से एक विकल्प चुनें।" sqref="M2:M300">
      <formula1>"नकद,क्रेडिट कार्ड,बैंक ट्रांसफ़र"</formula1>
    </dataValidation>
    <dataValidation type="list" allowBlank="1" showErrorMessage="1" errorTitle="अमान्य मान" error="कृपया सूची में से एक विकल्प चुनें।" sqref="N10:N300">
      <formula1>"प्राप्त किया,मरम्मत में,तैयार,सौंप दिया"</formula1>
    </dataValidation>
    <dataValidation type="list" allowBlank="1" showErrorMessage="1" errorTitle="अमान्य मान" error="कृपया सूची में से एक विकल्प चुनें।" sqref="N2:N300">
      <formula1>"प्राप्त किया,मरम्मत में,तैयार,सौंप दिया"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119</v>
      </c>
    </row>
    <row r="3" spans="2:2" x14ac:dyDescent="0.25">
      <c r="B3" s="43" t="s">
        <v>120</v>
      </c>
    </row>
    <row r="5" spans="2:5" x14ac:dyDescent="0.25">
      <c r="B5" s="44" t="s">
        <v>121</v>
      </c>
      <c r="C5" s="45"/>
      <c r="E5" s="46" t="s">
        <v>122</v>
      </c>
    </row>
    <row r="6" ht="30" customHeight="1" spans="2:5" x14ac:dyDescent="0.25">
      <c r="B6" s="47" t="s">
        <v>123</v>
      </c>
      <c r="C6" s="48">
        <f>COUNTA('सर्विस रिकॉर्ड'!B2:B300)</f>
      </c>
      <c r="E6" s="49" t="s">
        <v>124</v>
      </c>
    </row>
    <row r="7" ht="30" customHeight="1" spans="2:5" x14ac:dyDescent="0.25">
      <c r="B7" s="47" t="s">
        <v>125</v>
      </c>
      <c r="C7" s="48">
        <f>SUMPRODUCT(('सर्विस रिकॉर्ड'!C2:C300&lt;&gt;"")/COUNTIF('सर्विस रिकॉर्ड'!C2:C300,'सर्विस रिकॉर्ड'!C2:C300&amp;""))</f>
      </c>
      <c r="E7" s="49" t="s">
        <v>126</v>
      </c>
    </row>
    <row r="8" ht="30" customHeight="1" spans="2:5" x14ac:dyDescent="0.25">
      <c r="B8" s="47" t="s">
        <v>127</v>
      </c>
      <c r="C8" s="48">
        <f>COUNTIF('सर्विस रिकॉर्ड'!N2:N300,"प्राप्त किया")</f>
      </c>
      <c r="E8" s="49" t="s">
        <v>128</v>
      </c>
    </row>
    <row r="9" ht="30" customHeight="1" spans="2:5" x14ac:dyDescent="0.25">
      <c r="B9" s="47" t="s">
        <v>129</v>
      </c>
      <c r="C9" s="48">
        <f>COUNTIF('सर्विस रिकॉर्ड'!N2:N300,"मरम्मत में")</f>
      </c>
      <c r="E9" s="49" t="s">
        <v>130</v>
      </c>
    </row>
    <row r="10" ht="30" customHeight="1" spans="2:5" x14ac:dyDescent="0.25">
      <c r="B10" s="47" t="s">
        <v>131</v>
      </c>
      <c r="C10" s="48">
        <f>COUNTIF('सर्विस रिकॉर्ड'!N2:N300,"तैयार")</f>
      </c>
      <c r="E10" s="49" t="s">
        <v>132</v>
      </c>
    </row>
    <row r="11" spans="2:3" x14ac:dyDescent="0.25">
      <c r="B11" s="47" t="s">
        <v>133</v>
      </c>
      <c r="C11" s="50">
        <f>SUMIFS('सर्विस रिकॉर्ड'!J2:J300,'सर्विस रिकॉर्ड'!A2:A300,"&gt;="&amp;DATE(YEAR(TODAY()),MONTH(TODAY()),1),'सर्विस रिकॉर्ड'!A2:A300,"&lt;="&amp;EOMONTH(TODAY(),0))</f>
      </c>
    </row>
    <row r="12" ht="24" customHeight="1" spans="2:5" x14ac:dyDescent="0.25">
      <c r="B12" s="47" t="s">
        <v>134</v>
      </c>
      <c r="C12" s="50">
        <f>SUMIFS('सर्विस रिकॉर्ड'!I2:I300,'सर्विस रिकॉर्ड'!A2:A300,"&gt;="&amp;DATE(YEAR(TODAY()),MONTH(TODAY()),1),'सर्विस रिकॉर्ड'!A2:A300,"&lt;="&amp;EOMONTH(TODAY(),0))</f>
      </c>
      <c r="E12" s="51" t="s">
        <v>135</v>
      </c>
    </row>
    <row r="13" spans="2:3" x14ac:dyDescent="0.25">
      <c r="B13" s="47" t="s">
        <v>136</v>
      </c>
      <c r="C13" s="50">
        <f>SUMIFS('सर्विस रिकॉर्ड'!L2:L300,'सर्विस रिकॉर्ड'!A2:A300,"&gt;="&amp;DATE(YEAR(TODAY()),MONTH(TODAY()),1),'सर्विस रिकॉर्ड'!A2:A300,"&lt;="&amp;EOMONTH(TODAY(),0))</f>
      </c>
    </row>
    <row r="14" spans="2:3" x14ac:dyDescent="0.25">
      <c r="B14" s="47" t="s">
        <v>137</v>
      </c>
      <c r="C14" s="50">
        <f>SUMIFS('सर्विस रिकॉर्ड'!L2:L300,'सर्विस रिकॉर्ड'!M2:M300,"नकद",'सर्विस रिकॉर्ड'!A2:A300,"&gt;="&amp;DATE(YEAR(TODAY()),MONTH(TODAY()),1),'सर्विस रिकॉर्ड'!A2:A300,"&lt;="&amp;EOMONTH(TODAY(),0))</f>
      </c>
    </row>
    <row r="15" spans="2:3" x14ac:dyDescent="0.25">
      <c r="B15" s="47" t="s">
        <v>138</v>
      </c>
      <c r="C15" s="50">
        <f>SUMIFS('सर्विस रिकॉर्ड'!L2:L300,'सर्विस रिकॉर्ड'!M2:M300,"क्रेडिट कार्ड",'सर्विस रिकॉर्ड'!A2:A300,"&gt;="&amp;DATE(YEAR(TODAY()),MONTH(TODAY()),1),'सर्विस रिकॉर्ड'!A2:A300,"&lt;="&amp;EOMONTH(TODAY(),0))</f>
      </c>
    </row>
    <row r="16" spans="2:3" x14ac:dyDescent="0.25">
      <c r="B16" s="47" t="s">
        <v>139</v>
      </c>
      <c r="C16" s="50">
        <f>SUMIFS('सर्विस रिकॉर्ड'!L2:L300,'सर्विस रिकॉर्ड'!M2:M300,"बैंक ट्रांसफ़र",'सर्विस रिकॉर्ड'!A2:A300,"&gt;="&amp;DATE(YEAR(TODAY()),MONTH(TODAY()),1),'सर्विस रिकॉर्ड'!A2:A300,"&lt;="&amp;EOMONTH(TODAY(),0))</f>
      </c>
    </row>
    <row r="17" spans="2:3" x14ac:dyDescent="0.25">
      <c r="B17" s="47" t="s">
        <v>140</v>
      </c>
      <c r="C17" s="50">
        <f>SUMIFS('सर्विस रिकॉर्ड'!L2:L300,'सर्विस रिकॉर्ड'!M2:M300,"")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141</v>
      </c>
    </row>
    <row r="2" spans="1:3" x14ac:dyDescent="0.25">
      <c r="A2" t="s">
        <v>82</v>
      </c>
      <c r="B2" t="s">
        <v>118</v>
      </c>
      <c r="C2" t="s">
        <v>142</v>
      </c>
    </row>
    <row r="3" spans="1:3" x14ac:dyDescent="0.25">
      <c r="A3" t="s">
        <v>78</v>
      </c>
      <c r="B3" t="s">
        <v>110</v>
      </c>
      <c r="C3" t="s">
        <v>143</v>
      </c>
    </row>
    <row r="4" spans="1:3" x14ac:dyDescent="0.25">
      <c r="A4" t="s">
        <v>89</v>
      </c>
      <c r="B4" t="s">
        <v>55</v>
      </c>
      <c r="C4" t="s">
        <v>21</v>
      </c>
    </row>
    <row r="5" spans="2:3" x14ac:dyDescent="0.25">
      <c r="B5" t="s">
        <v>79</v>
      </c>
      <c r="C5" t="s">
        <v>144</v>
      </c>
    </row>
    <row r="6" spans="3:3" x14ac:dyDescent="0.25">
      <c r="C6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वर्क ऑर्डर</vt:lpstr>
      <vt:lpstr>सर्विस रिकॉर्ड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