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utabakat Formu" state="visible" r:id="rId4"/>
    <sheet sheetId="2" name="Veri" state="visible" r:id="rId5"/>
    <sheet sheetId="3" name="Özet" state="visible" r:id="rId6"/>
    <sheet sheetId="4" name="Listeler" state="visible" r:id="rId7"/>
  </sheets>
  <definedNames>
    <definedName name="_xlnm.Print_Area" localSheetId="0">'Mutabakat Formu'!$B1:$F42</definedName>
  </definedNames>
  <calcPr calcId="171027"/>
</workbook>
</file>

<file path=xl/sharedStrings.xml><?xml version="1.0" encoding="utf-8"?>
<sst xmlns="http://schemas.openxmlformats.org/spreadsheetml/2006/main" count="120" uniqueCount="101">
  <si>
    <t>CARİ HESAP MUTABAKAT FORMU</t>
  </si>
  <si>
    <t>Ücretsiz şablon · stokexcel.com — doldurun, yazdırın, kaşe-imza ile karşı tarafa gönderin.</t>
  </si>
  <si>
    <t>Form No</t>
  </si>
  <si>
    <t>2026/001</t>
  </si>
  <si>
    <t>Düzenleme Tarihi</t>
  </si>
  <si>
    <t>Mutabakat Dönemi</t>
  </si>
  <si>
    <t>01.01.2026 - 30.06.2026</t>
  </si>
  <si>
    <t>Bakiye Kesim Tarihi</t>
  </si>
  <si>
    <t>GÖNDEREN FİRMA — MUTABAKATI İSTEYEN</t>
  </si>
  <si>
    <t>Ünvan</t>
  </si>
  <si>
    <t>Vergi Dairesi / Vergi No</t>
  </si>
  <si>
    <t>Adres</t>
  </si>
  <si>
    <t>Yetkili · Telefon · E-posta</t>
  </si>
  <si>
    <t>MUHATAP FİRMA — MUTABAKAT İSTENEN</t>
  </si>
  <si>
    <t>Bizdeki Cari Hesap Kodu</t>
  </si>
  <si>
    <t>BİZİM KAYITLARIMIZA GÖRE HESAP DURUMU</t>
  </si>
  <si>
    <t>Kalem</t>
  </si>
  <si>
    <t>Borç (₺)</t>
  </si>
  <si>
    <t>Alacak (₺)</t>
  </si>
  <si>
    <t>Açıklama</t>
  </si>
  <si>
    <t>Dönem başı devir</t>
  </si>
  <si>
    <t>Dönem içi hareketler</t>
  </si>
  <si>
    <t>TOPLAM</t>
  </si>
  <si>
    <t>DÖNEM SONU BAKİYE</t>
  </si>
  <si>
    <t>Yukarıdaki bakiye, belirtilen kesim tarihi itibarıyla firmamız kayıtlarına göredir. Lütfen kendi kayıtlarınızla karşılaştırıp aşağıdaki bölümü doldurunuz ve formu kaşe-imza ile tarafımıza geri gönderiniz. Bu belge bir ödeme talebi veya ihtarname değildir; iki tarafın kayıtlarını karşılaştırmak için düzenlenmiş bir mutabakat yazısıdır.</t>
  </si>
  <si>
    <t>MUHATAP FİRMANIN CEVABI</t>
  </si>
  <si>
    <t>(     )   MUTABIKIZ — yukarıdaki bakiye kayıtlarımızla aynıdır.</t>
  </si>
  <si>
    <t>(     )   MUTABIK DEĞİLİZ — bize göre bakiye:</t>
  </si>
  <si>
    <t>Borç / Alacak (birini yazın)</t>
  </si>
  <si>
    <t>Fark nedeni / açıklama</t>
  </si>
  <si>
    <t>GÖNDEREN FİRMA — Kaşe / İmza</t>
  </si>
  <si>
    <t>MUHATAP FİRMA — Kaşe / İmza</t>
  </si>
  <si>
    <t>Mutabakatı her dönem elle yazmak yerine panelden gönderin — Ofisx Cari/Veresiye Takibi →</t>
  </si>
  <si>
    <t>Dönem</t>
  </si>
  <si>
    <t>Cari Kodu</t>
  </si>
  <si>
    <t>Cari Ünvanı</t>
  </si>
  <si>
    <t>Muhatap / Yetkili</t>
  </si>
  <si>
    <t>Gönderim Tarihi</t>
  </si>
  <si>
    <t>Gönderim Kanalı</t>
  </si>
  <si>
    <t>Bizim Bakiye (₺)</t>
  </si>
  <si>
    <t>Bakiye Niteliği</t>
  </si>
  <si>
    <t>Cevap Tarihi</t>
  </si>
  <si>
    <t>Karşı Bakiye (₺)</t>
  </si>
  <si>
    <t>Fark (₺)</t>
  </si>
  <si>
    <t>Durum</t>
  </si>
  <si>
    <t>Fark Nedeni</t>
  </si>
  <si>
    <t>Kapanış Tarihi</t>
  </si>
  <si>
    <t>Not</t>
  </si>
  <si>
    <t>CR-001</t>
  </si>
  <si>
    <t>Yıldız Gıda Ltd. Şti.</t>
  </si>
  <si>
    <t>Ahmet Yıldız</t>
  </si>
  <si>
    <t>E-posta</t>
  </si>
  <si>
    <t>Borç</t>
  </si>
  <si>
    <t>Rakamlar tuttu, imzalı form dosyalandı.</t>
  </si>
  <si>
    <t>CR-002</t>
  </si>
  <si>
    <t>Deniz Ambalaj A.Ş.</t>
  </si>
  <si>
    <t>Selin Deniz</t>
  </si>
  <si>
    <t>KEP</t>
  </si>
  <si>
    <t>İskonto farkı</t>
  </si>
  <si>
    <t>Haziran iskontosu bizde işlenmemiş; 4.500 ₺ düzeltilecek.</t>
  </si>
  <si>
    <t>CR-003</t>
  </si>
  <si>
    <t>Mavi Kırtasiye</t>
  </si>
  <si>
    <t>Ufuk Mavi</t>
  </si>
  <si>
    <t>Kargo / Posta</t>
  </si>
  <si>
    <t>Cevap gelmedi, telefonla hatırlatılacak.</t>
  </si>
  <si>
    <t>CR-004</t>
  </si>
  <si>
    <t>Ege Tekstil San. Tic.</t>
  </si>
  <si>
    <t>Nazlı Ege</t>
  </si>
  <si>
    <t/>
  </si>
  <si>
    <t>CR-005</t>
  </si>
  <si>
    <t>Anadolu Lojistik</t>
  </si>
  <si>
    <t>Kemal Anadolu</t>
  </si>
  <si>
    <t>Alacak</t>
  </si>
  <si>
    <t>Mutabık; kapanış imzası bekleniyor.</t>
  </si>
  <si>
    <t>Cari Hesap Mutabakat Formu</t>
  </si>
  <si>
    <t>Ücretsiz Excel şablonu · stokexcel.com</t>
  </si>
  <si>
    <t>ÖZET</t>
  </si>
  <si>
    <t>NASIL KULLANILIR?</t>
  </si>
  <si>
    <t>Gönderilen mutabakat sayısı</t>
  </si>
  <si>
    <t>1. "Mutabakat Formu" sekmesini doldurup yazdırın veya PDF olarak kaydedip karşı tarafa gönderin; dönem sonu bakiye ve niteliği kendiliğinden hesaplanır.</t>
  </si>
  <si>
    <t>Cevap bekleyen</t>
  </si>
  <si>
    <t>2. "Veri" sekmesine gönderdiğiniz her formu bir satır olarak işleyin: kime, ne zaman, hangi kanaldan.</t>
  </si>
  <si>
    <t>Cevabı geciken</t>
  </si>
  <si>
    <t>3. Karşı taraftan cevap geldiğinde Cevap Tarihi ve Karşı Bakiye sütunlarını doldurun; Fark ve Durum otomatik hesaplanır.</t>
  </si>
  <si>
    <t>Mutabık kalınan</t>
  </si>
  <si>
    <t>4. Cevabı 7 günü geçen satırlar "GECİKTİ" olarak kırmızıya döner — hatırlatma listeniz budur.</t>
  </si>
  <si>
    <t>Farklı çıkan</t>
  </si>
  <si>
    <t>5. Fark çıkan satırlarda nedeni işaretleyin; düzeltme yapıldığında Kapanış Tarihi'ni yazın, satır "KAPANDI" olur.</t>
  </si>
  <si>
    <t>Mutabakata konu toplam bakiye</t>
  </si>
  <si>
    <t>Açıkta duran toplam fark</t>
  </si>
  <si>
    <t>Excel yetmediğinde: Ofisx ile bulutta, telefondan, otomatik →</t>
  </si>
  <si>
    <t>Vade farkı</t>
  </si>
  <si>
    <t>Kur farkı</t>
  </si>
  <si>
    <t>Elden</t>
  </si>
  <si>
    <t>İade işlenmemiş</t>
  </si>
  <si>
    <t>WhatsApp</t>
  </si>
  <si>
    <t>Fatura eksik</t>
  </si>
  <si>
    <t>Faks</t>
  </si>
  <si>
    <t>Tahsilat işlenmemiş</t>
  </si>
  <si>
    <t>Dönem kayması</t>
  </si>
  <si>
    <t>Diğer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</si>
</sst>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.mm.yyyy"/>
    <numFmt numFmtId="165" formatCode="#,##0.00&quot; ₺&quot;"/>
  </numFmts>
  <fonts count="25" x14ac:knownFonts="1">
    <font>
      <color theme="1"/>
      <family val="2"/>
      <scheme val="minor"/>
      <sz val="11"/>
      <name val="Calibri"/>
    </font>
    <font>
      <b/>
      <color rgb="FF11213F"/>
      <sz val="18"/>
      <name val="Calibri"/>
    </font>
    <font>
      <color rgb="FF64748B"/>
      <sz val="9.5"/>
      <name val="Calibri"/>
    </font>
    <font>
      <color rgb="FF64748B"/>
      <sz val="10.5"/>
      <name val="Calibri"/>
    </font>
    <font>
      <b/>
      <color rgb="FF11213F"/>
      <sz val="11"/>
      <name val="Calibri"/>
    </font>
    <font>
      <b/>
      <color rgb="FFFFFFFF"/>
      <sz val="10.5"/>
      <name val="Calibri"/>
    </font>
    <font>
      <b/>
      <color rgb="FF11213F"/>
      <sz val="10.5"/>
      <name val="Calibri"/>
    </font>
    <font>
      <sz val="10.5"/>
      <name val="Calibri"/>
    </font>
    <font>
      <b/>
      <sz val="10.5"/>
      <name val="Calibri"/>
    </font>
    <font>
      <b/>
      <color rgb="FF11213F"/>
      <sz val="11.5"/>
      <name val="Calibri"/>
    </font>
    <font>
      <b/>
      <color rgb="FF11213F"/>
      <sz val="12"/>
      <name val="Calibri"/>
    </font>
    <font>
      <sz val="10"/>
      <name val="Calibri"/>
    </font>
    <font>
      <color rgb="FF64748B"/>
      <sz val="10"/>
      <name val="Calibri"/>
    </font>
    <font>
      <b/>
      <color rgb="FF64748B"/>
      <sz val="10"/>
      <name val="Calibri"/>
    </font>
    <font>
      <b/>
      <u/>
      <color rgb="FF1D4ED8"/>
      <sz val="10.5"/>
      <name val="Calibri"/>
    </font>
    <font>
      <b/>
      <color rgb="FFFFFFFF"/>
      <sz val="11"/>
      <name val="Calibri"/>
    </font>
    <font>
      <sz val="11"/>
      <name val="Calibri"/>
    </font>
    <font>
      <b/>
      <color rgb="FF11213F"/>
      <sz val="18"/>
    </font>
    <font>
      <color rgb="FF64748B"/>
      <sz val="10"/>
    </font>
    <font>
      <b/>
      <color rgb="FFFFFFFF"/>
      <sz val="11"/>
    </font>
    <font>
      <sz val="11"/>
    </font>
    <font>
      <b/>
      <color rgb="FF11213F"/>
      <sz val="12"/>
    </font>
    <font>
      <sz val="10.5"/>
    </font>
    <font>
      <b/>
      <u/>
      <color rgb="FF1D4ED8"/>
      <sz val="11"/>
    </font>
    <font>
      <b/>
      <color rgb="FFFFFFFF"/>
    </font>
  </fonts>
  <fills count="6">
    <fill>
      <patternFill patternType="none"/>
    </fill>
    <fill>
      <patternFill patternType="gray125"/>
    </fill>
    <fill>
      <patternFill patternType="solid">
        <fgColor rgb="FFF3F6FB"/>
      </patternFill>
    </fill>
    <fill>
      <patternFill patternType="solid">
        <fgColor rgb="FF11213F"/>
      </patternFill>
    </fill>
    <fill>
      <patternFill patternType="solid">
        <fgColor rgb="FFFEF3C7"/>
      </patternFill>
    </fill>
    <fill>
      <patternFill patternType="solid">
        <fgColor rgb="FFF59E0B"/>
      </patternFill>
    </fill>
  </fills>
  <borders count="8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/>
      <top/>
      <bottom style="thin">
        <color rgb="FFF59E0B"/>
      </bottom>
      <diagonal/>
    </border>
    <border>
      <left/>
      <right/>
      <top style="thin">
        <color rgb="FFCBD5E1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/>
      <top/>
      <bottom style="medium">
        <color rgb="FFF59E0B"/>
      </bottom>
      <diagonal/>
    </border>
    <border>
      <left/>
      <right style="hair">
        <color rgb="FFE8EDF5"/>
      </right>
      <top/>
      <bottom style="hair">
        <color rgb="FFD6DEEA"/>
      </bottom>
      <diagonal/>
    </border>
    <border>
      <left/>
      <right/>
      <top/>
      <bottom style="hair">
        <color rgb="FFD6DEEA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 indent="1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right" vertical="center"/>
    </xf>
    <xf numFmtId="0" fontId="7" fillId="0" borderId="0" xfId="0" applyFont="1"/>
    <xf numFmtId="165" fontId="4" fillId="2" borderId="1" xfId="0" applyNumberFormat="1" applyFont="1" applyFill="1" applyBorder="1" applyAlignment="1">
      <alignment horizontal="right"/>
    </xf>
    <xf numFmtId="0" fontId="8" fillId="0" borderId="0" xfId="0" applyFont="1"/>
    <xf numFmtId="165" fontId="4" fillId="0" borderId="3" xfId="0" applyNumberFormat="1" applyFont="1" applyBorder="1" applyAlignment="1">
      <alignment horizontal="right"/>
    </xf>
    <xf numFmtId="0" fontId="9" fillId="0" borderId="0" xfId="0" applyFont="1"/>
    <xf numFmtId="165" fontId="10" fillId="4" borderId="0" xfId="0" applyNumberFormat="1" applyFont="1" applyFill="1" applyAlignment="1">
      <alignment horizontal="right"/>
    </xf>
    <xf numFmtId="0" fontId="6" fillId="0" borderId="0" xfId="0" applyFont="1" applyAlignment="1">
      <alignment horizontal="left" vertical="center" indent="1"/>
    </xf>
    <xf numFmtId="0" fontId="11" fillId="0" borderId="0" xfId="0" applyFont="1" applyAlignment="1">
      <alignment vertical="top" wrapText="1"/>
    </xf>
    <xf numFmtId="0" fontId="1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top" wrapText="1"/>
    </xf>
    <xf numFmtId="0" fontId="13" fillId="0" borderId="0" xfId="0" applyFont="1" applyAlignment="1">
      <alignment horizontal="center"/>
    </xf>
    <xf numFmtId="0" fontId="0" fillId="0" borderId="4" xfId="0" applyBorder="1"/>
    <xf numFmtId="0" fontId="14" fillId="0" borderId="0" xfId="0" applyFont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0" fontId="16" fillId="0" borderId="6" xfId="0" applyFont="1" applyBorder="1"/>
    <xf numFmtId="164" fontId="16" fillId="0" borderId="6" xfId="0" applyNumberFormat="1" applyFont="1" applyBorder="1"/>
    <xf numFmtId="165" fontId="16" fillId="0" borderId="6" xfId="0" applyNumberFormat="1" applyFont="1" applyBorder="1"/>
    <xf numFmtId="0" fontId="16" fillId="0" borderId="6" xfId="0" applyFont="1" applyBorder="1" applyAlignment="1">
      <alignment horizontal="center"/>
    </xf>
    <xf numFmtId="0" fontId="16" fillId="2" borderId="6" xfId="0" applyFont="1" applyFill="1" applyBorder="1"/>
    <xf numFmtId="164" fontId="16" fillId="2" borderId="6" xfId="0" applyNumberFormat="1" applyFont="1" applyFill="1" applyBorder="1"/>
    <xf numFmtId="165" fontId="16" fillId="2" borderId="6" xfId="0" applyNumberFormat="1" applyFont="1" applyFill="1" applyBorder="1"/>
    <xf numFmtId="0" fontId="16" fillId="2" borderId="6" xfId="0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3" borderId="0" xfId="0" applyFont="1" applyFill="1"/>
    <xf numFmtId="0" fontId="0" fillId="3" borderId="0" xfId="0" applyFill="1"/>
    <xf numFmtId="0" fontId="19" fillId="5" borderId="0" xfId="0" applyFont="1" applyFill="1"/>
    <xf numFmtId="0" fontId="20" fillId="0" borderId="7" xfId="0" applyFont="1" applyBorder="1"/>
    <xf numFmtId="3" fontId="21" fillId="0" borderId="7" xfId="0" applyNumberFormat="1" applyFont="1" applyBorder="1" applyAlignment="1">
      <alignment horizontal="right"/>
    </xf>
    <xf numFmtId="0" fontId="22" fillId="0" borderId="0" xfId="0" applyFont="1" applyAlignment="1">
      <alignment vertical="top" wrapText="1"/>
    </xf>
    <xf numFmtId="165" fontId="21" fillId="0" borderId="7" xfId="0" applyNumberFormat="1" applyFont="1" applyBorder="1" applyAlignment="1">
      <alignment horizontal="right"/>
    </xf>
    <xf numFmtId="0" fontId="23" fillId="0" borderId="0" xfId="0" applyFont="1"/>
    <xf numFmtId="0" fontId="24" fillId="3" borderId="0" xfId="0" applyFont="1" applyFill="1"/>
  </cellXfs>
  <cellStyles count="1">
    <cellStyle name="Normal" xfId="0" builtinId="0"/>
  </cellStyles>
  <dxfs count="5">
    <dxf>
      <font>
        <b/>
        <color rgb="FF991B1B"/>
      </font>
      <fill>
        <patternFill patternType="solid">
          <bgColor rgb="FFFEE2E2"/>
        </patternFill>
      </fill>
    </dxf>
    <dxf>
      <font>
        <b/>
        <color rgb="FF991B1B"/>
      </font>
      <fill>
        <patternFill patternType="solid">
          <bgColor rgb="FFFEE2E2"/>
        </patternFill>
      </fill>
    </dxf>
    <dxf>
      <font>
        <color rgb="FF92400E"/>
      </font>
      <fill>
        <patternFill patternType="solid">
          <bgColor rgb="FFFEF3C7"/>
        </patternFill>
      </fill>
    </dxf>
    <dxf>
      <font>
        <color rgb="FF166534"/>
      </font>
      <fill>
        <patternFill patternType="solid">
          <bgColor rgb="FFDCFCE7"/>
        </patternFill>
      </fill>
    </dxf>
    <dxf>
      <font>
        <color rgb="FF166534"/>
      </font>
      <fill>
        <patternFill patternType="solid"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veresiyetakibi.com/tanitim?utm_source=stokexcel&amp;utm_medium=xlsx&amp;utm_campaign=cari-mutabakat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veresiyetakibi.com/tanitim?utm_source=stokexcel&amp;utm_medium=xlsx&amp;utm_campaign=cari-mutabak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42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6" customWidth="1"/>
    <col min="3" max="4" width="19" customWidth="1"/>
    <col min="5" max="5" width="24" customWidth="1"/>
    <col min="6" max="6" width="3" customWidth="1"/>
  </cols>
  <sheetData>
    <row r="2" ht="30" customHeight="1" spans="2:5" x14ac:dyDescent="0.25">
      <c r="B2" s="1" t="s">
        <v>0</v>
      </c>
      <c r="C2" s="1"/>
      <c r="D2" s="1"/>
      <c r="E2" s="1"/>
    </row>
    <row r="3" spans="2:5" x14ac:dyDescent="0.25">
      <c r="B3" s="2" t="s">
        <v>1</v>
      </c>
      <c r="C3" s="2"/>
      <c r="D3" s="2"/>
      <c r="E3" s="2"/>
    </row>
    <row r="5" spans="2:5" x14ac:dyDescent="0.25">
      <c r="B5" s="3" t="s">
        <v>2</v>
      </c>
      <c r="C5" s="4" t="s">
        <v>3</v>
      </c>
      <c r="D5" s="3" t="s">
        <v>4</v>
      </c>
      <c r="E5" s="5">
        <f>TODAY()</f>
      </c>
    </row>
    <row r="6" spans="2:5" x14ac:dyDescent="0.25">
      <c r="B6" s="3" t="s">
        <v>5</v>
      </c>
      <c r="C6" s="4" t="s">
        <v>6</v>
      </c>
      <c r="D6" s="3" t="s">
        <v>7</v>
      </c>
      <c r="E6" s="5">
        <v>46203</v>
      </c>
    </row>
    <row r="8" ht="22" customHeight="1" spans="2:5" x14ac:dyDescent="0.25">
      <c r="B8" s="6" t="s">
        <v>8</v>
      </c>
      <c r="C8" s="6"/>
      <c r="D8" s="6"/>
      <c r="E8" s="6"/>
    </row>
    <row r="9" ht="20" customHeight="1" spans="2:5" x14ac:dyDescent="0.25">
      <c r="B9" s="3" t="s">
        <v>9</v>
      </c>
      <c r="C9" s="4"/>
      <c r="D9" s="4"/>
      <c r="E9" s="4"/>
    </row>
    <row r="10" ht="20" customHeight="1" spans="2:5" x14ac:dyDescent="0.25">
      <c r="B10" s="3" t="s">
        <v>10</v>
      </c>
      <c r="C10" s="4"/>
      <c r="D10" s="4"/>
      <c r="E10" s="4"/>
    </row>
    <row r="11" ht="20" customHeight="1" spans="2:5" x14ac:dyDescent="0.25">
      <c r="B11" s="3" t="s">
        <v>11</v>
      </c>
      <c r="C11" s="4"/>
      <c r="D11" s="4"/>
      <c r="E11" s="4"/>
    </row>
    <row r="12" ht="20" customHeight="1" spans="2:5" x14ac:dyDescent="0.25">
      <c r="B12" s="3" t="s">
        <v>12</v>
      </c>
      <c r="C12" s="4"/>
      <c r="D12" s="4"/>
      <c r="E12" s="4"/>
    </row>
    <row r="14" ht="22" customHeight="1" spans="2:5" x14ac:dyDescent="0.25">
      <c r="B14" s="6" t="s">
        <v>13</v>
      </c>
      <c r="C14" s="6"/>
      <c r="D14" s="6"/>
      <c r="E14" s="6"/>
    </row>
    <row r="15" ht="20" customHeight="1" spans="2:5" x14ac:dyDescent="0.25">
      <c r="B15" s="3" t="s">
        <v>9</v>
      </c>
      <c r="C15" s="4"/>
      <c r="D15" s="4"/>
      <c r="E15" s="4"/>
    </row>
    <row r="16" ht="20" customHeight="1" spans="2:5" x14ac:dyDescent="0.25">
      <c r="B16" s="3" t="s">
        <v>10</v>
      </c>
      <c r="C16" s="4"/>
      <c r="D16" s="4"/>
      <c r="E16" s="4"/>
    </row>
    <row r="17" ht="20" customHeight="1" spans="2:5" x14ac:dyDescent="0.25">
      <c r="B17" s="3" t="s">
        <v>14</v>
      </c>
      <c r="C17" s="4"/>
      <c r="D17" s="4"/>
      <c r="E17" s="4"/>
    </row>
    <row r="18" ht="20" customHeight="1" spans="2:5" x14ac:dyDescent="0.25">
      <c r="B18" s="3" t="s">
        <v>12</v>
      </c>
      <c r="C18" s="4"/>
      <c r="D18" s="4"/>
      <c r="E18" s="4"/>
    </row>
    <row r="20" ht="22" customHeight="1" spans="2:5" x14ac:dyDescent="0.25">
      <c r="B20" s="6" t="s">
        <v>15</v>
      </c>
      <c r="C20" s="6"/>
      <c r="D20" s="6"/>
      <c r="E20" s="6"/>
    </row>
    <row r="21" ht="20" customHeight="1" spans="2:5" x14ac:dyDescent="0.25">
      <c r="B21" s="7" t="s">
        <v>16</v>
      </c>
      <c r="C21" s="8" t="s">
        <v>17</v>
      </c>
      <c r="D21" s="8" t="s">
        <v>18</v>
      </c>
      <c r="E21" s="7" t="s">
        <v>19</v>
      </c>
    </row>
    <row r="22" ht="20" customHeight="1" spans="2:5" x14ac:dyDescent="0.25">
      <c r="B22" s="9" t="s">
        <v>20</v>
      </c>
      <c r="C22" s="10"/>
      <c r="D22" s="10"/>
      <c r="E22" s="4"/>
    </row>
    <row r="23" ht="20" customHeight="1" spans="2:5" x14ac:dyDescent="0.25">
      <c r="B23" s="9" t="s">
        <v>21</v>
      </c>
      <c r="C23" s="10"/>
      <c r="D23" s="10"/>
      <c r="E23" s="4"/>
    </row>
    <row r="24" spans="2:4" x14ac:dyDescent="0.25">
      <c r="B24" s="11" t="s">
        <v>22</v>
      </c>
      <c r="C24" s="12">
        <f>SUM(C22:C23)</f>
      </c>
      <c r="D24" s="12">
        <f>SUM(D22:D23)</f>
      </c>
    </row>
    <row r="25" ht="24" customHeight="1" spans="2:5" x14ac:dyDescent="0.25">
      <c r="B25" s="13" t="s">
        <v>23</v>
      </c>
      <c r="C25" s="14">
        <f>ABS(C24-D24)</f>
      </c>
      <c r="D25" s="15">
        <f>IF(ROUND(C24-D24,2)&gt;0,"BORÇ — muhatap firma bize borçlu",IF(ROUND(C24-D24,2)&lt;0,"ALACAK — biz muhatap firmaya borçluyuz","KAPALI — bakiye sıfır"))</f>
      </c>
      <c r="E25" s="15"/>
    </row>
    <row r="27" ht="58" customHeight="1" spans="2:5" x14ac:dyDescent="0.25">
      <c r="B27" s="16" t="s">
        <v>24</v>
      </c>
      <c r="C27" s="16"/>
      <c r="D27" s="16"/>
      <c r="E27" s="16"/>
    </row>
    <row r="29" ht="22" customHeight="1" spans="2:5" x14ac:dyDescent="0.25">
      <c r="B29" s="6" t="s">
        <v>25</v>
      </c>
      <c r="C29" s="6"/>
      <c r="D29" s="6"/>
      <c r="E29" s="6"/>
    </row>
    <row r="30" ht="20" customHeight="1" spans="2:5" x14ac:dyDescent="0.25">
      <c r="B30" s="9" t="s">
        <v>26</v>
      </c>
      <c r="C30" s="9"/>
      <c r="D30" s="9"/>
      <c r="E30" s="9"/>
    </row>
    <row r="31" ht="20" customHeight="1" spans="2:5" x14ac:dyDescent="0.25">
      <c r="B31" s="9" t="s">
        <v>27</v>
      </c>
      <c r="C31" s="10"/>
      <c r="D31" s="17" t="s">
        <v>28</v>
      </c>
      <c r="E31" s="17"/>
    </row>
    <row r="33" spans="2:5" x14ac:dyDescent="0.25">
      <c r="B33" s="3" t="s">
        <v>29</v>
      </c>
      <c r="C33" s="18"/>
      <c r="D33" s="18"/>
      <c r="E33" s="18"/>
    </row>
    <row r="34" ht="20" customHeight="1" spans="3:5" x14ac:dyDescent="0.25">
      <c r="C34" s="18"/>
      <c r="D34" s="18"/>
      <c r="E34" s="18"/>
    </row>
    <row r="36" ht="20" customHeight="1" spans="2:5" x14ac:dyDescent="0.25">
      <c r="B36" s="19" t="s">
        <v>30</v>
      </c>
      <c r="C36" s="19"/>
      <c r="D36" s="19" t="s">
        <v>31</v>
      </c>
      <c r="E36" s="19"/>
    </row>
    <row r="37" spans="2:5" x14ac:dyDescent="0.25">
      <c r="B37" s="20"/>
      <c r="C37" s="20"/>
      <c r="D37" s="20"/>
      <c r="E37" s="20"/>
    </row>
    <row r="38" spans="2:5" x14ac:dyDescent="0.25">
      <c r="B38" s="20"/>
      <c r="C38" s="20"/>
      <c r="D38" s="20"/>
      <c r="E38" s="20"/>
    </row>
    <row r="39" spans="2:5" x14ac:dyDescent="0.25">
      <c r="B39" s="20"/>
      <c r="C39" s="20"/>
      <c r="D39" s="20"/>
      <c r="E39" s="20"/>
    </row>
    <row r="40" spans="2:5" x14ac:dyDescent="0.25">
      <c r="B40" s="20"/>
      <c r="C40" s="20"/>
      <c r="D40" s="20"/>
      <c r="E40" s="20"/>
    </row>
    <row r="42" ht="22" customHeight="1" spans="2:5" x14ac:dyDescent="0.25">
      <c r="B42" s="21" t="s">
        <v>32</v>
      </c>
      <c r="C42" s="21"/>
      <c r="D42" s="21"/>
      <c r="E42" s="21"/>
    </row>
  </sheetData>
  <mergeCells count="24">
    <mergeCell ref="B2:E2"/>
    <mergeCell ref="B3:E3"/>
    <mergeCell ref="B8:E8"/>
    <mergeCell ref="C9:E9"/>
    <mergeCell ref="C10:E10"/>
    <mergeCell ref="C11:E11"/>
    <mergeCell ref="C12:E12"/>
    <mergeCell ref="B14:E14"/>
    <mergeCell ref="C15:E15"/>
    <mergeCell ref="C16:E16"/>
    <mergeCell ref="C17:E17"/>
    <mergeCell ref="C18:E18"/>
    <mergeCell ref="B20:E20"/>
    <mergeCell ref="D25:E25"/>
    <mergeCell ref="B27:E27"/>
    <mergeCell ref="B29:E29"/>
    <mergeCell ref="B30:E30"/>
    <mergeCell ref="D31:E31"/>
    <mergeCell ref="C33:E34"/>
    <mergeCell ref="B36:C36"/>
    <mergeCell ref="D36:E36"/>
    <mergeCell ref="B37:C40"/>
    <mergeCell ref="D37:E40"/>
    <mergeCell ref="B42:E42"/>
  </mergeCells>
  <hyperlinks>
    <hyperlink ref="B42" r:id="rId1"/>
  </hyperlinks>
  <pageMargins left="0.5" right="0.5" top="0.5" bottom="0.5" header="0.3" footer="0.3"/>
  <pageSetup paperSize="9" orientation="portrait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0"/>
  <sheetViews>
    <sheetView workbookViewId="0">
      <pane xSplit="3" ySplit="1" topLeftCell="D2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2" width="13" customWidth="1"/>
    <col min="3" max="3" width="30" customWidth="1"/>
    <col min="4" max="4" width="20" customWidth="1"/>
    <col min="5" max="5" width="15" customWidth="1"/>
    <col min="6" max="7" width="17" customWidth="1"/>
    <col min="8" max="8" width="15" customWidth="1"/>
    <col min="9" max="9" width="14" customWidth="1"/>
    <col min="10" max="10" width="17" customWidth="1"/>
    <col min="11" max="12" width="15" customWidth="1"/>
    <col min="13" max="13" width="20" customWidth="1"/>
    <col min="14" max="14" width="15" customWidth="1"/>
    <col min="15" max="15" width="34" customWidth="1"/>
  </cols>
  <sheetData>
    <row r="1" ht="26" customHeight="1" spans="1:15" x14ac:dyDescent="0.25">
      <c r="A1" s="22" t="s">
        <v>33</v>
      </c>
      <c r="B1" s="22" t="s">
        <v>34</v>
      </c>
      <c r="C1" s="22" t="s">
        <v>35</v>
      </c>
      <c r="D1" s="22" t="s">
        <v>36</v>
      </c>
      <c r="E1" s="22" t="s">
        <v>37</v>
      </c>
      <c r="F1" s="22" t="s">
        <v>38</v>
      </c>
      <c r="G1" s="22" t="s">
        <v>39</v>
      </c>
      <c r="H1" s="22" t="s">
        <v>40</v>
      </c>
      <c r="I1" s="22" t="s">
        <v>41</v>
      </c>
      <c r="J1" s="22" t="s">
        <v>42</v>
      </c>
      <c r="K1" s="22" t="s">
        <v>43</v>
      </c>
      <c r="L1" s="22" t="s">
        <v>44</v>
      </c>
      <c r="M1" s="22" t="s">
        <v>45</v>
      </c>
      <c r="N1" s="22" t="s">
        <v>46</v>
      </c>
      <c r="O1" s="22" t="s">
        <v>47</v>
      </c>
    </row>
    <row r="2" spans="1:15" x14ac:dyDescent="0.25">
      <c r="A2" s="23" t="s">
        <v>6</v>
      </c>
      <c r="B2" s="23" t="s">
        <v>48</v>
      </c>
      <c r="C2" s="23" t="s">
        <v>49</v>
      </c>
      <c r="D2" s="23" t="s">
        <v>50</v>
      </c>
      <c r="E2" s="24">
        <v>46266</v>
      </c>
      <c r="F2" s="23" t="s">
        <v>51</v>
      </c>
      <c r="G2" s="25">
        <v>48750</v>
      </c>
      <c r="H2" s="26" t="s">
        <v>52</v>
      </c>
      <c r="I2" s="24">
        <v>46269</v>
      </c>
      <c r="J2" s="25">
        <v>48750</v>
      </c>
      <c r="K2" s="25">
        <f>=IF(OR(C2="",I2=""),"",G2-J2)</f>
      </c>
      <c r="L2" s="26">
        <f>=IF(C2="","",IF(N2&lt;&gt;"","KAPANDI",IF(I2="",IF(AND(E2&lt;&gt;"",TODAY()-E2&gt;7),"GECİKTİ","BEKLİYOR"),IF(ROUND(G2-J2,2)=0,"MUTABIK","FARK VAR"))))</f>
      </c>
      <c r="M2" s="23"/>
      <c r="N2" s="24">
        <v>46269</v>
      </c>
      <c r="O2" s="23" t="s">
        <v>53</v>
      </c>
    </row>
    <row r="3" spans="1:15" x14ac:dyDescent="0.25">
      <c r="A3" s="27" t="s">
        <v>6</v>
      </c>
      <c r="B3" s="27" t="s">
        <v>54</v>
      </c>
      <c r="C3" s="27" t="s">
        <v>55</v>
      </c>
      <c r="D3" s="27" t="s">
        <v>56</v>
      </c>
      <c r="E3" s="28">
        <v>46266</v>
      </c>
      <c r="F3" s="27" t="s">
        <v>57</v>
      </c>
      <c r="G3" s="29">
        <v>126400</v>
      </c>
      <c r="H3" s="30" t="s">
        <v>52</v>
      </c>
      <c r="I3" s="28">
        <v>46271</v>
      </c>
      <c r="J3" s="29">
        <v>121900</v>
      </c>
      <c r="K3" s="29">
        <f>=IF(OR(C3="",I3=""),"",G3-J3)</f>
      </c>
      <c r="L3" s="30">
        <f>=IF(C3="","",IF(N3&lt;&gt;"","KAPANDI",IF(I3="",IF(AND(E3&lt;&gt;"",TODAY()-E3&gt;7),"GECİKTİ","BEKLİYOR"),IF(ROUND(G3-J3,2)=0,"MUTABIK","FARK VAR"))))</f>
      </c>
      <c r="M3" s="27" t="s">
        <v>58</v>
      </c>
      <c r="N3" s="28"/>
      <c r="O3" s="27" t="s">
        <v>59</v>
      </c>
    </row>
    <row r="4" spans="1:15" x14ac:dyDescent="0.25">
      <c r="A4" s="23" t="s">
        <v>6</v>
      </c>
      <c r="B4" s="23" t="s">
        <v>60</v>
      </c>
      <c r="C4" s="23" t="s">
        <v>61</v>
      </c>
      <c r="D4" s="23" t="s">
        <v>62</v>
      </c>
      <c r="E4" s="24">
        <v>46266</v>
      </c>
      <c r="F4" s="23" t="s">
        <v>63</v>
      </c>
      <c r="G4" s="25">
        <v>18200</v>
      </c>
      <c r="H4" s="26" t="s">
        <v>52</v>
      </c>
      <c r="I4" s="24"/>
      <c r="J4" s="25"/>
      <c r="K4" s="25">
        <f>=IF(OR(C4="",I4=""),"",G4-J4)</f>
      </c>
      <c r="L4" s="26">
        <f>=IF(C4="","",IF(N4&lt;&gt;"","KAPANDI",IF(I4="",IF(AND(E4&lt;&gt;"",TODAY()-E4&gt;7),"GECİKTİ","BEKLİYOR"),IF(ROUND(G4-J4,2)=0,"MUTABIK","FARK VAR"))))</f>
      </c>
      <c r="M4" s="23"/>
      <c r="N4" s="24"/>
      <c r="O4" s="23" t="s">
        <v>64</v>
      </c>
    </row>
    <row r="5" spans="1:15" x14ac:dyDescent="0.25">
      <c r="A5" s="27" t="s">
        <v>6</v>
      </c>
      <c r="B5" s="27" t="s">
        <v>65</v>
      </c>
      <c r="C5" s="27" t="s">
        <v>66</v>
      </c>
      <c r="D5" s="27" t="s">
        <v>67</v>
      </c>
      <c r="E5" s="28">
        <v>46274</v>
      </c>
      <c r="F5" s="27" t="s">
        <v>51</v>
      </c>
      <c r="G5" s="29">
        <v>74300</v>
      </c>
      <c r="H5" s="30" t="s">
        <v>52</v>
      </c>
      <c r="I5" s="28"/>
      <c r="J5" s="29"/>
      <c r="K5" s="29">
        <f>=IF(OR(C5="",I5=""),"",G5-J5)</f>
      </c>
      <c r="L5" s="30">
        <f>=IF(C5="","",IF(N5&lt;&gt;"","KAPANDI",IF(I5="",IF(AND(E5&lt;&gt;"",TODAY()-E5&gt;7),"GECİKTİ","BEKLİYOR"),IF(ROUND(G5-J5,2)=0,"MUTABIK","FARK VAR"))))</f>
      </c>
      <c r="M5" s="27"/>
      <c r="N5" s="28"/>
      <c r="O5" s="27" t="s">
        <v>68</v>
      </c>
    </row>
    <row r="6" spans="1:15" x14ac:dyDescent="0.25">
      <c r="A6" s="23" t="s">
        <v>6</v>
      </c>
      <c r="B6" s="23" t="s">
        <v>69</v>
      </c>
      <c r="C6" s="23" t="s">
        <v>70</v>
      </c>
      <c r="D6" s="23" t="s">
        <v>71</v>
      </c>
      <c r="E6" s="24">
        <v>46267</v>
      </c>
      <c r="F6" s="23" t="s">
        <v>51</v>
      </c>
      <c r="G6" s="25">
        <v>9340</v>
      </c>
      <c r="H6" s="26" t="s">
        <v>72</v>
      </c>
      <c r="I6" s="24">
        <v>46273</v>
      </c>
      <c r="J6" s="25">
        <v>9340</v>
      </c>
      <c r="K6" s="25">
        <f>=IF(OR(C6="",I6=""),"",G6-J6)</f>
      </c>
      <c r="L6" s="26">
        <f>=IF(C6="","",IF(N6&lt;&gt;"","KAPANDI",IF(I6="",IF(AND(E6&lt;&gt;"",TODAY()-E6&gt;7),"GECİKTİ","BEKLİYOR"),IF(ROUND(G6-J6,2)=0,"MUTABIK","FARK VAR"))))</f>
      </c>
      <c r="M6" s="23"/>
      <c r="N6" s="24"/>
      <c r="O6" s="23" t="s">
        <v>73</v>
      </c>
    </row>
    <row r="7" spans="1:15" x14ac:dyDescent="0.25">
      <c r="A7" s="27"/>
      <c r="B7" s="27"/>
      <c r="C7" s="27"/>
      <c r="D7" s="27"/>
      <c r="E7" s="28"/>
      <c r="F7" s="27"/>
      <c r="G7" s="29"/>
      <c r="H7" s="30"/>
      <c r="I7" s="28"/>
      <c r="J7" s="29"/>
      <c r="K7" s="29">
        <f>=IF(OR(C7="",I7=""),"",G7-J7)</f>
      </c>
      <c r="L7" s="30">
        <f>=IF(C7="","",IF(N7&lt;&gt;"","KAPANDI",IF(I7="",IF(AND(E7&lt;&gt;"",TODAY()-E7&gt;7),"GECİKTİ","BEKLİYOR"),IF(ROUND(G7-J7,2)=0,"MUTABIK","FARK VAR"))))</f>
      </c>
      <c r="M7" s="27"/>
      <c r="N7" s="28"/>
      <c r="O7" s="27"/>
    </row>
    <row r="8" spans="1:15" x14ac:dyDescent="0.25">
      <c r="A8" s="23"/>
      <c r="B8" s="23"/>
      <c r="C8" s="23"/>
      <c r="D8" s="23"/>
      <c r="E8" s="24"/>
      <c r="F8" s="23"/>
      <c r="G8" s="25"/>
      <c r="H8" s="26"/>
      <c r="I8" s="24"/>
      <c r="J8" s="25"/>
      <c r="K8" s="25">
        <f>=IF(OR(C8="",I8=""),"",G8-J8)</f>
      </c>
      <c r="L8" s="26">
        <f>=IF(C8="","",IF(N8&lt;&gt;"","KAPANDI",IF(I8="",IF(AND(E8&lt;&gt;"",TODAY()-E8&gt;7),"GECİKTİ","BEKLİYOR"),IF(ROUND(G8-J8,2)=0,"MUTABIK","FARK VAR"))))</f>
      </c>
      <c r="M8" s="23"/>
      <c r="N8" s="24"/>
      <c r="O8" s="23"/>
    </row>
    <row r="9" spans="1:15" x14ac:dyDescent="0.25">
      <c r="A9" s="27"/>
      <c r="B9" s="27"/>
      <c r="C9" s="27"/>
      <c r="D9" s="27"/>
      <c r="E9" s="28"/>
      <c r="F9" s="27"/>
      <c r="G9" s="29"/>
      <c r="H9" s="30"/>
      <c r="I9" s="28"/>
      <c r="J9" s="29"/>
      <c r="K9" s="29">
        <f>=IF(OR(C9="",I9=""),"",G9-J9)</f>
      </c>
      <c r="L9" s="30">
        <f>=IF(C9="","",IF(N9&lt;&gt;"","KAPANDI",IF(I9="",IF(AND(E9&lt;&gt;"",TODAY()-E9&gt;7),"GECİKTİ","BEKLİYOR"),IF(ROUND(G9-J9,2)=0,"MUTABIK","FARK VAR"))))</f>
      </c>
      <c r="M9" s="27"/>
      <c r="N9" s="28"/>
      <c r="O9" s="27"/>
    </row>
    <row r="10" spans="1:15" x14ac:dyDescent="0.25">
      <c r="A10" s="23"/>
      <c r="B10" s="23"/>
      <c r="C10" s="23"/>
      <c r="D10" s="23"/>
      <c r="E10" s="24"/>
      <c r="F10" s="23"/>
      <c r="G10" s="25"/>
      <c r="H10" s="26"/>
      <c r="I10" s="24"/>
      <c r="J10" s="25"/>
      <c r="K10" s="25">
        <f>=IF(OR(C10="",I10=""),"",G10-J10)</f>
      </c>
      <c r="L10" s="26">
        <f>=IF(C10="","",IF(N10&lt;&gt;"","KAPANDI",IF(I10="",IF(AND(E10&lt;&gt;"",TODAY()-E10&gt;7),"GECİKTİ","BEKLİYOR"),IF(ROUND(G10-J10,2)=0,"MUTABIK","FARK VAR"))))</f>
      </c>
      <c r="M10" s="23"/>
      <c r="N10" s="24"/>
      <c r="O10" s="23"/>
    </row>
    <row r="11" spans="1:15" x14ac:dyDescent="0.25">
      <c r="A11" s="27"/>
      <c r="B11" s="27"/>
      <c r="C11" s="27"/>
      <c r="D11" s="27"/>
      <c r="E11" s="28"/>
      <c r="F11" s="27"/>
      <c r="G11" s="29"/>
      <c r="H11" s="30"/>
      <c r="I11" s="28"/>
      <c r="J11" s="29"/>
      <c r="K11" s="29">
        <f>=IF(OR(C11="",I11=""),"",G11-J11)</f>
      </c>
      <c r="L11" s="30">
        <f>=IF(C11="","",IF(N11&lt;&gt;"","KAPANDI",IF(I11="",IF(AND(E11&lt;&gt;"",TODAY()-E11&gt;7),"GECİKTİ","BEKLİYOR"),IF(ROUND(G11-J11,2)=0,"MUTABIK","FARK VAR"))))</f>
      </c>
      <c r="M11" s="27"/>
      <c r="N11" s="28"/>
      <c r="O11" s="27"/>
    </row>
    <row r="12" spans="1:15" x14ac:dyDescent="0.25">
      <c r="A12" s="23"/>
      <c r="B12" s="23"/>
      <c r="C12" s="23"/>
      <c r="D12" s="23"/>
      <c r="E12" s="24"/>
      <c r="F12" s="23"/>
      <c r="G12" s="25"/>
      <c r="H12" s="26"/>
      <c r="I12" s="24"/>
      <c r="J12" s="25"/>
      <c r="K12" s="25">
        <f>=IF(OR(C12="",I12=""),"",G12-J12)</f>
      </c>
      <c r="L12" s="26">
        <f>=IF(C12="","",IF(N12&lt;&gt;"","KAPANDI",IF(I12="",IF(AND(E12&lt;&gt;"",TODAY()-E12&gt;7),"GECİKTİ","BEKLİYOR"),IF(ROUND(G12-J12,2)=0,"MUTABIK","FARK VAR"))))</f>
      </c>
      <c r="M12" s="23"/>
      <c r="N12" s="24"/>
      <c r="O12" s="23"/>
    </row>
    <row r="13" spans="1:15" x14ac:dyDescent="0.25">
      <c r="A13" s="27"/>
      <c r="B13" s="27"/>
      <c r="C13" s="27"/>
      <c r="D13" s="27"/>
      <c r="E13" s="28"/>
      <c r="F13" s="27"/>
      <c r="G13" s="29"/>
      <c r="H13" s="30"/>
      <c r="I13" s="28"/>
      <c r="J13" s="29"/>
      <c r="K13" s="29">
        <f>=IF(OR(C13="",I13=""),"",G13-J13)</f>
      </c>
      <c r="L13" s="30">
        <f>=IF(C13="","",IF(N13&lt;&gt;"","KAPANDI",IF(I13="",IF(AND(E13&lt;&gt;"",TODAY()-E13&gt;7),"GECİKTİ","BEKLİYOR"),IF(ROUND(G13-J13,2)=0,"MUTABIK","FARK VAR"))))</f>
      </c>
      <c r="M13" s="27"/>
      <c r="N13" s="28"/>
      <c r="O13" s="27"/>
    </row>
    <row r="14" spans="1:15" x14ac:dyDescent="0.25">
      <c r="A14" s="23"/>
      <c r="B14" s="23"/>
      <c r="C14" s="23"/>
      <c r="D14" s="23"/>
      <c r="E14" s="24"/>
      <c r="F14" s="23"/>
      <c r="G14" s="25"/>
      <c r="H14" s="26"/>
      <c r="I14" s="24"/>
      <c r="J14" s="25"/>
      <c r="K14" s="25">
        <f>=IF(OR(C14="",I14=""),"",G14-J14)</f>
      </c>
      <c r="L14" s="26">
        <f>=IF(C14="","",IF(N14&lt;&gt;"","KAPANDI",IF(I14="",IF(AND(E14&lt;&gt;"",TODAY()-E14&gt;7),"GECİKTİ","BEKLİYOR"),IF(ROUND(G14-J14,2)=0,"MUTABIK","FARK VAR"))))</f>
      </c>
      <c r="M14" s="23"/>
      <c r="N14" s="24"/>
      <c r="O14" s="23"/>
    </row>
    <row r="15" spans="1:15" x14ac:dyDescent="0.25">
      <c r="A15" s="27"/>
      <c r="B15" s="27"/>
      <c r="C15" s="27"/>
      <c r="D15" s="27"/>
      <c r="E15" s="28"/>
      <c r="F15" s="27"/>
      <c r="G15" s="29"/>
      <c r="H15" s="30"/>
      <c r="I15" s="28"/>
      <c r="J15" s="29"/>
      <c r="K15" s="29">
        <f>=IF(OR(C15="",I15=""),"",G15-J15)</f>
      </c>
      <c r="L15" s="30">
        <f>=IF(C15="","",IF(N15&lt;&gt;"","KAPANDI",IF(I15="",IF(AND(E15&lt;&gt;"",TODAY()-E15&gt;7),"GECİKTİ","BEKLİYOR"),IF(ROUND(G15-J15,2)=0,"MUTABIK","FARK VAR"))))</f>
      </c>
      <c r="M15" s="27"/>
      <c r="N15" s="28"/>
      <c r="O15" s="27"/>
    </row>
    <row r="16" spans="1:15" x14ac:dyDescent="0.25">
      <c r="A16" s="23"/>
      <c r="B16" s="23"/>
      <c r="C16" s="23"/>
      <c r="D16" s="23"/>
      <c r="E16" s="24"/>
      <c r="F16" s="23"/>
      <c r="G16" s="25"/>
      <c r="H16" s="26"/>
      <c r="I16" s="24"/>
      <c r="J16" s="25"/>
      <c r="K16" s="25">
        <f>=IF(OR(C16="",I16=""),"",G16-J16)</f>
      </c>
      <c r="L16" s="26">
        <f>=IF(C16="","",IF(N16&lt;&gt;"","KAPANDI",IF(I16="",IF(AND(E16&lt;&gt;"",TODAY()-E16&gt;7),"GECİKTİ","BEKLİYOR"),IF(ROUND(G16-J16,2)=0,"MUTABIK","FARK VAR"))))</f>
      </c>
      <c r="M16" s="23"/>
      <c r="N16" s="24"/>
      <c r="O16" s="23"/>
    </row>
    <row r="17" spans="1:15" x14ac:dyDescent="0.25">
      <c r="A17" s="27"/>
      <c r="B17" s="27"/>
      <c r="C17" s="27"/>
      <c r="D17" s="27"/>
      <c r="E17" s="28"/>
      <c r="F17" s="27"/>
      <c r="G17" s="29"/>
      <c r="H17" s="30"/>
      <c r="I17" s="28"/>
      <c r="J17" s="29"/>
      <c r="K17" s="29">
        <f>=IF(OR(C17="",I17=""),"",G17-J17)</f>
      </c>
      <c r="L17" s="30">
        <f>=IF(C17="","",IF(N17&lt;&gt;"","KAPANDI",IF(I17="",IF(AND(E17&lt;&gt;"",TODAY()-E17&gt;7),"GECİKTİ","BEKLİYOR"),IF(ROUND(G17-J17,2)=0,"MUTABIK","FARK VAR"))))</f>
      </c>
      <c r="M17" s="27"/>
      <c r="N17" s="28"/>
      <c r="O17" s="27"/>
    </row>
    <row r="18" spans="1:15" x14ac:dyDescent="0.25">
      <c r="A18" s="23"/>
      <c r="B18" s="23"/>
      <c r="C18" s="23"/>
      <c r="D18" s="23"/>
      <c r="E18" s="24"/>
      <c r="F18" s="23"/>
      <c r="G18" s="25"/>
      <c r="H18" s="26"/>
      <c r="I18" s="24"/>
      <c r="J18" s="25"/>
      <c r="K18" s="25">
        <f>=IF(OR(C18="",I18=""),"",G18-J18)</f>
      </c>
      <c r="L18" s="26">
        <f>=IF(C18="","",IF(N18&lt;&gt;"","KAPANDI",IF(I18="",IF(AND(E18&lt;&gt;"",TODAY()-E18&gt;7),"GECİKTİ","BEKLİYOR"),IF(ROUND(G18-J18,2)=0,"MUTABIK","FARK VAR"))))</f>
      </c>
      <c r="M18" s="23"/>
      <c r="N18" s="24"/>
      <c r="O18" s="23"/>
    </row>
    <row r="19" spans="1:15" x14ac:dyDescent="0.25">
      <c r="A19" s="27"/>
      <c r="B19" s="27"/>
      <c r="C19" s="27"/>
      <c r="D19" s="27"/>
      <c r="E19" s="28"/>
      <c r="F19" s="27"/>
      <c r="G19" s="29"/>
      <c r="H19" s="30"/>
      <c r="I19" s="28"/>
      <c r="J19" s="29"/>
      <c r="K19" s="29">
        <f>=IF(OR(C19="",I19=""),"",G19-J19)</f>
      </c>
      <c r="L19" s="30">
        <f>=IF(C19="","",IF(N19&lt;&gt;"","KAPANDI",IF(I19="",IF(AND(E19&lt;&gt;"",TODAY()-E19&gt;7),"GECİKTİ","BEKLİYOR"),IF(ROUND(G19-J19,2)=0,"MUTABIK","FARK VAR"))))</f>
      </c>
      <c r="M19" s="27"/>
      <c r="N19" s="28"/>
      <c r="O19" s="27"/>
    </row>
    <row r="20" spans="1:15" x14ac:dyDescent="0.25">
      <c r="A20" s="23"/>
      <c r="B20" s="23"/>
      <c r="C20" s="23"/>
      <c r="D20" s="23"/>
      <c r="E20" s="24"/>
      <c r="F20" s="23"/>
      <c r="G20" s="25"/>
      <c r="H20" s="26"/>
      <c r="I20" s="24"/>
      <c r="J20" s="25"/>
      <c r="K20" s="25">
        <f>=IF(OR(C20="",I20=""),"",G20-J20)</f>
      </c>
      <c r="L20" s="26">
        <f>=IF(C20="","",IF(N20&lt;&gt;"","KAPANDI",IF(I20="",IF(AND(E20&lt;&gt;"",TODAY()-E20&gt;7),"GECİKTİ","BEKLİYOR"),IF(ROUND(G20-J20,2)=0,"MUTABIK","FARK VAR"))))</f>
      </c>
      <c r="M20" s="23"/>
      <c r="N20" s="24"/>
      <c r="O20" s="23"/>
    </row>
    <row r="21" spans="1:15" x14ac:dyDescent="0.25">
      <c r="A21" s="27"/>
      <c r="B21" s="27"/>
      <c r="C21" s="27"/>
      <c r="D21" s="27"/>
      <c r="E21" s="28"/>
      <c r="F21" s="27"/>
      <c r="G21" s="29"/>
      <c r="H21" s="30"/>
      <c r="I21" s="28"/>
      <c r="J21" s="29"/>
      <c r="K21" s="29">
        <f>=IF(OR(C21="",I21=""),"",G21-J21)</f>
      </c>
      <c r="L21" s="30">
        <f>=IF(C21="","",IF(N21&lt;&gt;"","KAPANDI",IF(I21="",IF(AND(E21&lt;&gt;"",TODAY()-E21&gt;7),"GECİKTİ","BEKLİYOR"),IF(ROUND(G21-J21,2)=0,"MUTABIK","FARK VAR"))))</f>
      </c>
      <c r="M21" s="27"/>
      <c r="N21" s="28"/>
      <c r="O21" s="27"/>
    </row>
    <row r="22" spans="1:15" x14ac:dyDescent="0.25">
      <c r="A22" s="23"/>
      <c r="B22" s="23"/>
      <c r="C22" s="23"/>
      <c r="D22" s="23"/>
      <c r="E22" s="24"/>
      <c r="F22" s="23"/>
      <c r="G22" s="25"/>
      <c r="H22" s="26"/>
      <c r="I22" s="24"/>
      <c r="J22" s="25"/>
      <c r="K22" s="25">
        <f>=IF(OR(C22="",I22=""),"",G22-J22)</f>
      </c>
      <c r="L22" s="26">
        <f>=IF(C22="","",IF(N22&lt;&gt;"","KAPANDI",IF(I22="",IF(AND(E22&lt;&gt;"",TODAY()-E22&gt;7),"GECİKTİ","BEKLİYOR"),IF(ROUND(G22-J22,2)=0,"MUTABIK","FARK VAR"))))</f>
      </c>
      <c r="M22" s="23"/>
      <c r="N22" s="24"/>
      <c r="O22" s="23"/>
    </row>
    <row r="23" spans="1:15" x14ac:dyDescent="0.25">
      <c r="A23" s="27"/>
      <c r="B23" s="27"/>
      <c r="C23" s="27"/>
      <c r="D23" s="27"/>
      <c r="E23" s="28"/>
      <c r="F23" s="27"/>
      <c r="G23" s="29"/>
      <c r="H23" s="30"/>
      <c r="I23" s="28"/>
      <c r="J23" s="29"/>
      <c r="K23" s="29">
        <f>=IF(OR(C23="",I23=""),"",G23-J23)</f>
      </c>
      <c r="L23" s="30">
        <f>=IF(C23="","",IF(N23&lt;&gt;"","KAPANDI",IF(I23="",IF(AND(E23&lt;&gt;"",TODAY()-E23&gt;7),"GECİKTİ","BEKLİYOR"),IF(ROUND(G23-J23,2)=0,"MUTABIK","FARK VAR"))))</f>
      </c>
      <c r="M23" s="27"/>
      <c r="N23" s="28"/>
      <c r="O23" s="27"/>
    </row>
    <row r="24" spans="1:15" x14ac:dyDescent="0.25">
      <c r="A24" s="23"/>
      <c r="B24" s="23"/>
      <c r="C24" s="23"/>
      <c r="D24" s="23"/>
      <c r="E24" s="24"/>
      <c r="F24" s="23"/>
      <c r="G24" s="25"/>
      <c r="H24" s="26"/>
      <c r="I24" s="24"/>
      <c r="J24" s="25"/>
      <c r="K24" s="25">
        <f>=IF(OR(C24="",I24=""),"",G24-J24)</f>
      </c>
      <c r="L24" s="26">
        <f>=IF(C24="","",IF(N24&lt;&gt;"","KAPANDI",IF(I24="",IF(AND(E24&lt;&gt;"",TODAY()-E24&gt;7),"GECİKTİ","BEKLİYOR"),IF(ROUND(G24-J24,2)=0,"MUTABIK","FARK VAR"))))</f>
      </c>
      <c r="M24" s="23"/>
      <c r="N24" s="24"/>
      <c r="O24" s="23"/>
    </row>
    <row r="25" spans="1:15" x14ac:dyDescent="0.25">
      <c r="A25" s="27"/>
      <c r="B25" s="27"/>
      <c r="C25" s="27"/>
      <c r="D25" s="27"/>
      <c r="E25" s="28"/>
      <c r="F25" s="27"/>
      <c r="G25" s="29"/>
      <c r="H25" s="30"/>
      <c r="I25" s="28"/>
      <c r="J25" s="29"/>
      <c r="K25" s="29">
        <f>=IF(OR(C25="",I25=""),"",G25-J25)</f>
      </c>
      <c r="L25" s="30">
        <f>=IF(C25="","",IF(N25&lt;&gt;"","KAPANDI",IF(I25="",IF(AND(E25&lt;&gt;"",TODAY()-E25&gt;7),"GECİKTİ","BEKLİYOR"),IF(ROUND(G25-J25,2)=0,"MUTABIK","FARK VAR"))))</f>
      </c>
      <c r="M25" s="27"/>
      <c r="N25" s="28"/>
      <c r="O25" s="27"/>
    </row>
    <row r="26" spans="1:15" x14ac:dyDescent="0.25">
      <c r="A26" s="23"/>
      <c r="B26" s="23"/>
      <c r="C26" s="23"/>
      <c r="D26" s="23"/>
      <c r="E26" s="24"/>
      <c r="F26" s="23"/>
      <c r="G26" s="25"/>
      <c r="H26" s="26"/>
      <c r="I26" s="24"/>
      <c r="J26" s="25"/>
      <c r="K26" s="25">
        <f>=IF(OR(C26="",I26=""),"",G26-J26)</f>
      </c>
      <c r="L26" s="26">
        <f>=IF(C26="","",IF(N26&lt;&gt;"","KAPANDI",IF(I26="",IF(AND(E26&lt;&gt;"",TODAY()-E26&gt;7),"GECİKTİ","BEKLİYOR"),IF(ROUND(G26-J26,2)=0,"MUTABIK","FARK VAR"))))</f>
      </c>
      <c r="M26" s="23"/>
      <c r="N26" s="24"/>
      <c r="O26" s="23"/>
    </row>
    <row r="27" spans="1:15" x14ac:dyDescent="0.25">
      <c r="A27" s="27"/>
      <c r="B27" s="27"/>
      <c r="C27" s="27"/>
      <c r="D27" s="27"/>
      <c r="E27" s="28"/>
      <c r="F27" s="27"/>
      <c r="G27" s="29"/>
      <c r="H27" s="30"/>
      <c r="I27" s="28"/>
      <c r="J27" s="29"/>
      <c r="K27" s="29">
        <f>=IF(OR(C27="",I27=""),"",G27-J27)</f>
      </c>
      <c r="L27" s="30">
        <f>=IF(C27="","",IF(N27&lt;&gt;"","KAPANDI",IF(I27="",IF(AND(E27&lt;&gt;"",TODAY()-E27&gt;7),"GECİKTİ","BEKLİYOR"),IF(ROUND(G27-J27,2)=0,"MUTABIK","FARK VAR"))))</f>
      </c>
      <c r="M27" s="27"/>
      <c r="N27" s="28"/>
      <c r="O27" s="27"/>
    </row>
    <row r="28" spans="1:15" x14ac:dyDescent="0.25">
      <c r="A28" s="23"/>
      <c r="B28" s="23"/>
      <c r="C28" s="23"/>
      <c r="D28" s="23"/>
      <c r="E28" s="24"/>
      <c r="F28" s="23"/>
      <c r="G28" s="25"/>
      <c r="H28" s="26"/>
      <c r="I28" s="24"/>
      <c r="J28" s="25"/>
      <c r="K28" s="25">
        <f>=IF(OR(C28="",I28=""),"",G28-J28)</f>
      </c>
      <c r="L28" s="26">
        <f>=IF(C28="","",IF(N28&lt;&gt;"","KAPANDI",IF(I28="",IF(AND(E28&lt;&gt;"",TODAY()-E28&gt;7),"GECİKTİ","BEKLİYOR"),IF(ROUND(G28-J28,2)=0,"MUTABIK","FARK VAR"))))</f>
      </c>
      <c r="M28" s="23"/>
      <c r="N28" s="24"/>
      <c r="O28" s="23"/>
    </row>
    <row r="29" spans="1:15" x14ac:dyDescent="0.25">
      <c r="A29" s="27"/>
      <c r="B29" s="27"/>
      <c r="C29" s="27"/>
      <c r="D29" s="27"/>
      <c r="E29" s="28"/>
      <c r="F29" s="27"/>
      <c r="G29" s="29"/>
      <c r="H29" s="30"/>
      <c r="I29" s="28"/>
      <c r="J29" s="29"/>
      <c r="K29" s="29">
        <f>=IF(OR(C29="",I29=""),"",G29-J29)</f>
      </c>
      <c r="L29" s="30">
        <f>=IF(C29="","",IF(N29&lt;&gt;"","KAPANDI",IF(I29="",IF(AND(E29&lt;&gt;"",TODAY()-E29&gt;7),"GECİKTİ","BEKLİYOR"),IF(ROUND(G29-J29,2)=0,"MUTABIK","FARK VAR"))))</f>
      </c>
      <c r="M29" s="27"/>
      <c r="N29" s="28"/>
      <c r="O29" s="27"/>
    </row>
    <row r="30" spans="1:15" x14ac:dyDescent="0.25">
      <c r="A30" s="23"/>
      <c r="B30" s="23"/>
      <c r="C30" s="23"/>
      <c r="D30" s="23"/>
      <c r="E30" s="24"/>
      <c r="F30" s="23"/>
      <c r="G30" s="25"/>
      <c r="H30" s="26"/>
      <c r="I30" s="24"/>
      <c r="J30" s="25"/>
      <c r="K30" s="25">
        <f>=IF(OR(C30="",I30=""),"",G30-J30)</f>
      </c>
      <c r="L30" s="26">
        <f>=IF(C30="","",IF(N30&lt;&gt;"","KAPANDI",IF(I30="",IF(AND(E30&lt;&gt;"",TODAY()-E30&gt;7),"GECİKTİ","BEKLİYOR"),IF(ROUND(G30-J30,2)=0,"MUTABIK","FARK VAR"))))</f>
      </c>
      <c r="M30" s="23"/>
      <c r="N30" s="24"/>
      <c r="O30" s="23"/>
    </row>
    <row r="31" spans="1:15" x14ac:dyDescent="0.25">
      <c r="A31" s="27"/>
      <c r="B31" s="27"/>
      <c r="C31" s="27"/>
      <c r="D31" s="27"/>
      <c r="E31" s="28"/>
      <c r="F31" s="27"/>
      <c r="G31" s="29"/>
      <c r="H31" s="30"/>
      <c r="I31" s="28"/>
      <c r="J31" s="29"/>
      <c r="K31" s="29">
        <f>=IF(OR(C31="",I31=""),"",G31-J31)</f>
      </c>
      <c r="L31" s="30">
        <f>=IF(C31="","",IF(N31&lt;&gt;"","KAPANDI",IF(I31="",IF(AND(E31&lt;&gt;"",TODAY()-E31&gt;7),"GECİKTİ","BEKLİYOR"),IF(ROUND(G31-J31,2)=0,"MUTABIK","FARK VAR"))))</f>
      </c>
      <c r="M31" s="27"/>
      <c r="N31" s="28"/>
      <c r="O31" s="27"/>
    </row>
    <row r="32" spans="1:15" x14ac:dyDescent="0.25">
      <c r="A32" s="23"/>
      <c r="B32" s="23"/>
      <c r="C32" s="23"/>
      <c r="D32" s="23"/>
      <c r="E32" s="24"/>
      <c r="F32" s="23"/>
      <c r="G32" s="25"/>
      <c r="H32" s="26"/>
      <c r="I32" s="24"/>
      <c r="J32" s="25"/>
      <c r="K32" s="25">
        <f>=IF(OR(C32="",I32=""),"",G32-J32)</f>
      </c>
      <c r="L32" s="26">
        <f>=IF(C32="","",IF(N32&lt;&gt;"","KAPANDI",IF(I32="",IF(AND(E32&lt;&gt;"",TODAY()-E32&gt;7),"GECİKTİ","BEKLİYOR"),IF(ROUND(G32-J32,2)=0,"MUTABIK","FARK VAR"))))</f>
      </c>
      <c r="M32" s="23"/>
      <c r="N32" s="24"/>
      <c r="O32" s="23"/>
    </row>
    <row r="33" spans="1:15" x14ac:dyDescent="0.25">
      <c r="A33" s="27"/>
      <c r="B33" s="27"/>
      <c r="C33" s="27"/>
      <c r="D33" s="27"/>
      <c r="E33" s="28"/>
      <c r="F33" s="27"/>
      <c r="G33" s="29"/>
      <c r="H33" s="30"/>
      <c r="I33" s="28"/>
      <c r="J33" s="29"/>
      <c r="K33" s="29">
        <f>=IF(OR(C33="",I33=""),"",G33-J33)</f>
      </c>
      <c r="L33" s="30">
        <f>=IF(C33="","",IF(N33&lt;&gt;"","KAPANDI",IF(I33="",IF(AND(E33&lt;&gt;"",TODAY()-E33&gt;7),"GECİKTİ","BEKLİYOR"),IF(ROUND(G33-J33,2)=0,"MUTABIK","FARK VAR"))))</f>
      </c>
      <c r="M33" s="27"/>
      <c r="N33" s="28"/>
      <c r="O33" s="27"/>
    </row>
    <row r="34" spans="1:15" x14ac:dyDescent="0.25">
      <c r="A34" s="23"/>
      <c r="B34" s="23"/>
      <c r="C34" s="23"/>
      <c r="D34" s="23"/>
      <c r="E34" s="24"/>
      <c r="F34" s="23"/>
      <c r="G34" s="25"/>
      <c r="H34" s="26"/>
      <c r="I34" s="24"/>
      <c r="J34" s="25"/>
      <c r="K34" s="25">
        <f>=IF(OR(C34="",I34=""),"",G34-J34)</f>
      </c>
      <c r="L34" s="26">
        <f>=IF(C34="","",IF(N34&lt;&gt;"","KAPANDI",IF(I34="",IF(AND(E34&lt;&gt;"",TODAY()-E34&gt;7),"GECİKTİ","BEKLİYOR"),IF(ROUND(G34-J34,2)=0,"MUTABIK","FARK VAR"))))</f>
      </c>
      <c r="M34" s="23"/>
      <c r="N34" s="24"/>
      <c r="O34" s="23"/>
    </row>
    <row r="35" spans="1:15" x14ac:dyDescent="0.25">
      <c r="A35" s="27"/>
      <c r="B35" s="27"/>
      <c r="C35" s="27"/>
      <c r="D35" s="27"/>
      <c r="E35" s="28"/>
      <c r="F35" s="27"/>
      <c r="G35" s="29"/>
      <c r="H35" s="30"/>
      <c r="I35" s="28"/>
      <c r="J35" s="29"/>
      <c r="K35" s="29">
        <f>=IF(OR(C35="",I35=""),"",G35-J35)</f>
      </c>
      <c r="L35" s="30">
        <f>=IF(C35="","",IF(N35&lt;&gt;"","KAPANDI",IF(I35="",IF(AND(E35&lt;&gt;"",TODAY()-E35&gt;7),"GECİKTİ","BEKLİYOR"),IF(ROUND(G35-J35,2)=0,"MUTABIK","FARK VAR"))))</f>
      </c>
      <c r="M35" s="27"/>
      <c r="N35" s="28"/>
      <c r="O35" s="27"/>
    </row>
    <row r="36" spans="1:15" x14ac:dyDescent="0.25">
      <c r="A36" s="23"/>
      <c r="B36" s="23"/>
      <c r="C36" s="23"/>
      <c r="D36" s="23"/>
      <c r="E36" s="24"/>
      <c r="F36" s="23"/>
      <c r="G36" s="25"/>
      <c r="H36" s="26"/>
      <c r="I36" s="24"/>
      <c r="J36" s="25"/>
      <c r="K36" s="25">
        <f>=IF(OR(C36="",I36=""),"",G36-J36)</f>
      </c>
      <c r="L36" s="26">
        <f>=IF(C36="","",IF(N36&lt;&gt;"","KAPANDI",IF(I36="",IF(AND(E36&lt;&gt;"",TODAY()-E36&gt;7),"GECİKTİ","BEKLİYOR"),IF(ROUND(G36-J36,2)=0,"MUTABIK","FARK VAR"))))</f>
      </c>
      <c r="M36" s="23"/>
      <c r="N36" s="24"/>
      <c r="O36" s="23"/>
    </row>
    <row r="37" spans="1:15" x14ac:dyDescent="0.25">
      <c r="A37" s="27"/>
      <c r="B37" s="27"/>
      <c r="C37" s="27"/>
      <c r="D37" s="27"/>
      <c r="E37" s="28"/>
      <c r="F37" s="27"/>
      <c r="G37" s="29"/>
      <c r="H37" s="30"/>
      <c r="I37" s="28"/>
      <c r="J37" s="29"/>
      <c r="K37" s="29">
        <f>=IF(OR(C37="",I37=""),"",G37-J37)</f>
      </c>
      <c r="L37" s="30">
        <f>=IF(C37="","",IF(N37&lt;&gt;"","KAPANDI",IF(I37="",IF(AND(E37&lt;&gt;"",TODAY()-E37&gt;7),"GECİKTİ","BEKLİYOR"),IF(ROUND(G37-J37,2)=0,"MUTABIK","FARK VAR"))))</f>
      </c>
      <c r="M37" s="27"/>
      <c r="N37" s="28"/>
      <c r="O37" s="27"/>
    </row>
    <row r="38" spans="1:15" x14ac:dyDescent="0.25">
      <c r="A38" s="23"/>
      <c r="B38" s="23"/>
      <c r="C38" s="23"/>
      <c r="D38" s="23"/>
      <c r="E38" s="24"/>
      <c r="F38" s="23"/>
      <c r="G38" s="25"/>
      <c r="H38" s="26"/>
      <c r="I38" s="24"/>
      <c r="J38" s="25"/>
      <c r="K38" s="25">
        <f>=IF(OR(C38="",I38=""),"",G38-J38)</f>
      </c>
      <c r="L38" s="26">
        <f>=IF(C38="","",IF(N38&lt;&gt;"","KAPANDI",IF(I38="",IF(AND(E38&lt;&gt;"",TODAY()-E38&gt;7),"GECİKTİ","BEKLİYOR"),IF(ROUND(G38-J38,2)=0,"MUTABIK","FARK VAR"))))</f>
      </c>
      <c r="M38" s="23"/>
      <c r="N38" s="24"/>
      <c r="O38" s="23"/>
    </row>
    <row r="39" spans="1:15" x14ac:dyDescent="0.25">
      <c r="A39" s="27"/>
      <c r="B39" s="27"/>
      <c r="C39" s="27"/>
      <c r="D39" s="27"/>
      <c r="E39" s="28"/>
      <c r="F39" s="27"/>
      <c r="G39" s="29"/>
      <c r="H39" s="30"/>
      <c r="I39" s="28"/>
      <c r="J39" s="29"/>
      <c r="K39" s="29">
        <f>=IF(OR(C39="",I39=""),"",G39-J39)</f>
      </c>
      <c r="L39" s="30">
        <f>=IF(C39="","",IF(N39&lt;&gt;"","KAPANDI",IF(I39="",IF(AND(E39&lt;&gt;"",TODAY()-E39&gt;7),"GECİKTİ","BEKLİYOR"),IF(ROUND(G39-J39,2)=0,"MUTABIK","FARK VAR"))))</f>
      </c>
      <c r="M39" s="27"/>
      <c r="N39" s="28"/>
      <c r="O39" s="27"/>
    </row>
    <row r="40" spans="1:15" x14ac:dyDescent="0.25">
      <c r="A40" s="23"/>
      <c r="B40" s="23"/>
      <c r="C40" s="23"/>
      <c r="D40" s="23"/>
      <c r="E40" s="24"/>
      <c r="F40" s="23"/>
      <c r="G40" s="25"/>
      <c r="H40" s="26"/>
      <c r="I40" s="24"/>
      <c r="J40" s="25"/>
      <c r="K40" s="25">
        <f>=IF(OR(C40="",I40=""),"",G40-J40)</f>
      </c>
      <c r="L40" s="26">
        <f>=IF(C40="","",IF(N40&lt;&gt;"","KAPANDI",IF(I40="",IF(AND(E40&lt;&gt;"",TODAY()-E40&gt;7),"GECİKTİ","BEKLİYOR"),IF(ROUND(G40-J40,2)=0,"MUTABIK","FARK VAR"))))</f>
      </c>
      <c r="M40" s="23"/>
      <c r="N40" s="24"/>
      <c r="O40" s="23"/>
    </row>
    <row r="41" spans="1:15" x14ac:dyDescent="0.25">
      <c r="A41" s="27"/>
      <c r="B41" s="27"/>
      <c r="C41" s="27"/>
      <c r="D41" s="27"/>
      <c r="E41" s="28"/>
      <c r="F41" s="27"/>
      <c r="G41" s="29"/>
      <c r="H41" s="30"/>
      <c r="I41" s="28"/>
      <c r="J41" s="29"/>
      <c r="K41" s="29">
        <f>=IF(OR(C41="",I41=""),"",G41-J41)</f>
      </c>
      <c r="L41" s="30">
        <f>=IF(C41="","",IF(N41&lt;&gt;"","KAPANDI",IF(I41="",IF(AND(E41&lt;&gt;"",TODAY()-E41&gt;7),"GECİKTİ","BEKLİYOR"),IF(ROUND(G41-J41,2)=0,"MUTABIK","FARK VAR"))))</f>
      </c>
      <c r="M41" s="27"/>
      <c r="N41" s="28"/>
      <c r="O41" s="27"/>
    </row>
    <row r="42" spans="1:15" x14ac:dyDescent="0.25">
      <c r="A42" s="23"/>
      <c r="B42" s="23"/>
      <c r="C42" s="23"/>
      <c r="D42" s="23"/>
      <c r="E42" s="24"/>
      <c r="F42" s="23"/>
      <c r="G42" s="25"/>
      <c r="H42" s="26"/>
      <c r="I42" s="24"/>
      <c r="J42" s="25"/>
      <c r="K42" s="25">
        <f>=IF(OR(C42="",I42=""),"",G42-J42)</f>
      </c>
      <c r="L42" s="26">
        <f>=IF(C42="","",IF(N42&lt;&gt;"","KAPANDI",IF(I42="",IF(AND(E42&lt;&gt;"",TODAY()-E42&gt;7),"GECİKTİ","BEKLİYOR"),IF(ROUND(G42-J42,2)=0,"MUTABIK","FARK VAR"))))</f>
      </c>
      <c r="M42" s="23"/>
      <c r="N42" s="24"/>
      <c r="O42" s="23"/>
    </row>
    <row r="43" spans="1:15" x14ac:dyDescent="0.25">
      <c r="A43" s="27"/>
      <c r="B43" s="27"/>
      <c r="C43" s="27"/>
      <c r="D43" s="27"/>
      <c r="E43" s="28"/>
      <c r="F43" s="27"/>
      <c r="G43" s="29"/>
      <c r="H43" s="30"/>
      <c r="I43" s="28"/>
      <c r="J43" s="29"/>
      <c r="K43" s="29">
        <f>=IF(OR(C43="",I43=""),"",G43-J43)</f>
      </c>
      <c r="L43" s="30">
        <f>=IF(C43="","",IF(N43&lt;&gt;"","KAPANDI",IF(I43="",IF(AND(E43&lt;&gt;"",TODAY()-E43&gt;7),"GECİKTİ","BEKLİYOR"),IF(ROUND(G43-J43,2)=0,"MUTABIK","FARK VAR"))))</f>
      </c>
      <c r="M43" s="27"/>
      <c r="N43" s="28"/>
      <c r="O43" s="27"/>
    </row>
    <row r="44" spans="1:15" x14ac:dyDescent="0.25">
      <c r="A44" s="23"/>
      <c r="B44" s="23"/>
      <c r="C44" s="23"/>
      <c r="D44" s="23"/>
      <c r="E44" s="24"/>
      <c r="F44" s="23"/>
      <c r="G44" s="25"/>
      <c r="H44" s="26"/>
      <c r="I44" s="24"/>
      <c r="J44" s="25"/>
      <c r="K44" s="25">
        <f>=IF(OR(C44="",I44=""),"",G44-J44)</f>
      </c>
      <c r="L44" s="26">
        <f>=IF(C44="","",IF(N44&lt;&gt;"","KAPANDI",IF(I44="",IF(AND(E44&lt;&gt;"",TODAY()-E44&gt;7),"GECİKTİ","BEKLİYOR"),IF(ROUND(G44-J44,2)=0,"MUTABIK","FARK VAR"))))</f>
      </c>
      <c r="M44" s="23"/>
      <c r="N44" s="24"/>
      <c r="O44" s="23"/>
    </row>
    <row r="45" spans="1:15" x14ac:dyDescent="0.25">
      <c r="A45" s="27"/>
      <c r="B45" s="27"/>
      <c r="C45" s="27"/>
      <c r="D45" s="27"/>
      <c r="E45" s="28"/>
      <c r="F45" s="27"/>
      <c r="G45" s="29"/>
      <c r="H45" s="30"/>
      <c r="I45" s="28"/>
      <c r="J45" s="29"/>
      <c r="K45" s="29">
        <f>=IF(OR(C45="",I45=""),"",G45-J45)</f>
      </c>
      <c r="L45" s="30">
        <f>=IF(C45="","",IF(N45&lt;&gt;"","KAPANDI",IF(I45="",IF(AND(E45&lt;&gt;"",TODAY()-E45&gt;7),"GECİKTİ","BEKLİYOR"),IF(ROUND(G45-J45,2)=0,"MUTABIK","FARK VAR"))))</f>
      </c>
      <c r="M45" s="27"/>
      <c r="N45" s="28"/>
      <c r="O45" s="27"/>
    </row>
    <row r="46" spans="1:15" x14ac:dyDescent="0.25">
      <c r="A46" s="23"/>
      <c r="B46" s="23"/>
      <c r="C46" s="23"/>
      <c r="D46" s="23"/>
      <c r="E46" s="24"/>
      <c r="F46" s="23"/>
      <c r="G46" s="25"/>
      <c r="H46" s="26"/>
      <c r="I46" s="24"/>
      <c r="J46" s="25"/>
      <c r="K46" s="25">
        <f>=IF(OR(C46="",I46=""),"",G46-J46)</f>
      </c>
      <c r="L46" s="26">
        <f>=IF(C46="","",IF(N46&lt;&gt;"","KAPANDI",IF(I46="",IF(AND(E46&lt;&gt;"",TODAY()-E46&gt;7),"GECİKTİ","BEKLİYOR"),IF(ROUND(G46-J46,2)=0,"MUTABIK","FARK VAR"))))</f>
      </c>
      <c r="M46" s="23"/>
      <c r="N46" s="24"/>
      <c r="O46" s="23"/>
    </row>
    <row r="47" spans="1:15" x14ac:dyDescent="0.25">
      <c r="A47" s="27"/>
      <c r="B47" s="27"/>
      <c r="C47" s="27"/>
      <c r="D47" s="27"/>
      <c r="E47" s="28"/>
      <c r="F47" s="27"/>
      <c r="G47" s="29"/>
      <c r="H47" s="30"/>
      <c r="I47" s="28"/>
      <c r="J47" s="29"/>
      <c r="K47" s="29">
        <f>=IF(OR(C47="",I47=""),"",G47-J47)</f>
      </c>
      <c r="L47" s="30">
        <f>=IF(C47="","",IF(N47&lt;&gt;"","KAPANDI",IF(I47="",IF(AND(E47&lt;&gt;"",TODAY()-E47&gt;7),"GECİKTİ","BEKLİYOR"),IF(ROUND(G47-J47,2)=0,"MUTABIK","FARK VAR"))))</f>
      </c>
      <c r="M47" s="27"/>
      <c r="N47" s="28"/>
      <c r="O47" s="27"/>
    </row>
    <row r="48" spans="1:15" x14ac:dyDescent="0.25">
      <c r="A48" s="23"/>
      <c r="B48" s="23"/>
      <c r="C48" s="23"/>
      <c r="D48" s="23"/>
      <c r="E48" s="24"/>
      <c r="F48" s="23"/>
      <c r="G48" s="25"/>
      <c r="H48" s="26"/>
      <c r="I48" s="24"/>
      <c r="J48" s="25"/>
      <c r="K48" s="25">
        <f>=IF(OR(C48="",I48=""),"",G48-J48)</f>
      </c>
      <c r="L48" s="26">
        <f>=IF(C48="","",IF(N48&lt;&gt;"","KAPANDI",IF(I48="",IF(AND(E48&lt;&gt;"",TODAY()-E48&gt;7),"GECİKTİ","BEKLİYOR"),IF(ROUND(G48-J48,2)=0,"MUTABIK","FARK VAR"))))</f>
      </c>
      <c r="M48" s="23"/>
      <c r="N48" s="24"/>
      <c r="O48" s="23"/>
    </row>
    <row r="49" spans="1:15" x14ac:dyDescent="0.25">
      <c r="A49" s="27"/>
      <c r="B49" s="27"/>
      <c r="C49" s="27"/>
      <c r="D49" s="27"/>
      <c r="E49" s="28"/>
      <c r="F49" s="27"/>
      <c r="G49" s="29"/>
      <c r="H49" s="30"/>
      <c r="I49" s="28"/>
      <c r="J49" s="29"/>
      <c r="K49" s="29">
        <f>=IF(OR(C49="",I49=""),"",G49-J49)</f>
      </c>
      <c r="L49" s="30">
        <f>=IF(C49="","",IF(N49&lt;&gt;"","KAPANDI",IF(I49="",IF(AND(E49&lt;&gt;"",TODAY()-E49&gt;7),"GECİKTİ","BEKLİYOR"),IF(ROUND(G49-J49,2)=0,"MUTABIK","FARK VAR"))))</f>
      </c>
      <c r="M49" s="27"/>
      <c r="N49" s="28"/>
      <c r="O49" s="27"/>
    </row>
    <row r="50" spans="1:15" x14ac:dyDescent="0.25">
      <c r="A50" s="23"/>
      <c r="B50" s="23"/>
      <c r="C50" s="23"/>
      <c r="D50" s="23"/>
      <c r="E50" s="24"/>
      <c r="F50" s="23"/>
      <c r="G50" s="25"/>
      <c r="H50" s="26"/>
      <c r="I50" s="24"/>
      <c r="J50" s="25"/>
      <c r="K50" s="25">
        <f>=IF(OR(C50="",I50=""),"",G50-J50)</f>
      </c>
      <c r="L50" s="26">
        <f>=IF(C50="","",IF(N50&lt;&gt;"","KAPANDI",IF(I50="",IF(AND(E50&lt;&gt;"",TODAY()-E50&gt;7),"GECİKTİ","BEKLİYOR"),IF(ROUND(G50-J50,2)=0,"MUTABIK","FARK VAR"))))</f>
      </c>
      <c r="M50" s="23"/>
      <c r="N50" s="24"/>
      <c r="O50" s="23"/>
    </row>
    <row r="51" spans="1:15" x14ac:dyDescent="0.25">
      <c r="A51" s="27"/>
      <c r="B51" s="27"/>
      <c r="C51" s="27"/>
      <c r="D51" s="27"/>
      <c r="E51" s="28"/>
      <c r="F51" s="27"/>
      <c r="G51" s="29"/>
      <c r="H51" s="30"/>
      <c r="I51" s="28"/>
      <c r="J51" s="29"/>
      <c r="K51" s="29">
        <f>=IF(OR(C51="",I51=""),"",G51-J51)</f>
      </c>
      <c r="L51" s="30">
        <f>=IF(C51="","",IF(N51&lt;&gt;"","KAPANDI",IF(I51="",IF(AND(E51&lt;&gt;"",TODAY()-E51&gt;7),"GECİKTİ","BEKLİYOR"),IF(ROUND(G51-J51,2)=0,"MUTABIK","FARK VAR"))))</f>
      </c>
      <c r="M51" s="27"/>
      <c r="N51" s="28"/>
      <c r="O51" s="27"/>
    </row>
    <row r="52" spans="1:15" x14ac:dyDescent="0.25">
      <c r="A52" s="23"/>
      <c r="B52" s="23"/>
      <c r="C52" s="23"/>
      <c r="D52" s="23"/>
      <c r="E52" s="24"/>
      <c r="F52" s="23"/>
      <c r="G52" s="25"/>
      <c r="H52" s="26"/>
      <c r="I52" s="24"/>
      <c r="J52" s="25"/>
      <c r="K52" s="25">
        <f>=IF(OR(C52="",I52=""),"",G52-J52)</f>
      </c>
      <c r="L52" s="26">
        <f>=IF(C52="","",IF(N52&lt;&gt;"","KAPANDI",IF(I52="",IF(AND(E52&lt;&gt;"",TODAY()-E52&gt;7),"GECİKTİ","BEKLİYOR"),IF(ROUND(G52-J52,2)=0,"MUTABIK","FARK VAR"))))</f>
      </c>
      <c r="M52" s="23"/>
      <c r="N52" s="24"/>
      <c r="O52" s="23"/>
    </row>
    <row r="53" spans="1:15" x14ac:dyDescent="0.25">
      <c r="A53" s="27"/>
      <c r="B53" s="27"/>
      <c r="C53" s="27"/>
      <c r="D53" s="27"/>
      <c r="E53" s="28"/>
      <c r="F53" s="27"/>
      <c r="G53" s="29"/>
      <c r="H53" s="30"/>
      <c r="I53" s="28"/>
      <c r="J53" s="29"/>
      <c r="K53" s="29">
        <f>=IF(OR(C53="",I53=""),"",G53-J53)</f>
      </c>
      <c r="L53" s="30">
        <f>=IF(C53="","",IF(N53&lt;&gt;"","KAPANDI",IF(I53="",IF(AND(E53&lt;&gt;"",TODAY()-E53&gt;7),"GECİKTİ","BEKLİYOR"),IF(ROUND(G53-J53,2)=0,"MUTABIK","FARK VAR"))))</f>
      </c>
      <c r="M53" s="27"/>
      <c r="N53" s="28"/>
      <c r="O53" s="27"/>
    </row>
    <row r="54" spans="1:15" x14ac:dyDescent="0.25">
      <c r="A54" s="23"/>
      <c r="B54" s="23"/>
      <c r="C54" s="23"/>
      <c r="D54" s="23"/>
      <c r="E54" s="24"/>
      <c r="F54" s="23"/>
      <c r="G54" s="25"/>
      <c r="H54" s="26"/>
      <c r="I54" s="24"/>
      <c r="J54" s="25"/>
      <c r="K54" s="25">
        <f>=IF(OR(C54="",I54=""),"",G54-J54)</f>
      </c>
      <c r="L54" s="26">
        <f>=IF(C54="","",IF(N54&lt;&gt;"","KAPANDI",IF(I54="",IF(AND(E54&lt;&gt;"",TODAY()-E54&gt;7),"GECİKTİ","BEKLİYOR"),IF(ROUND(G54-J54,2)=0,"MUTABIK","FARK VAR"))))</f>
      </c>
      <c r="M54" s="23"/>
      <c r="N54" s="24"/>
      <c r="O54" s="23"/>
    </row>
    <row r="55" spans="1:15" x14ac:dyDescent="0.25">
      <c r="A55" s="27"/>
      <c r="B55" s="27"/>
      <c r="C55" s="27"/>
      <c r="D55" s="27"/>
      <c r="E55" s="28"/>
      <c r="F55" s="27"/>
      <c r="G55" s="29"/>
      <c r="H55" s="30"/>
      <c r="I55" s="28"/>
      <c r="J55" s="29"/>
      <c r="K55" s="29">
        <f>=IF(OR(C55="",I55=""),"",G55-J55)</f>
      </c>
      <c r="L55" s="30">
        <f>=IF(C55="","",IF(N55&lt;&gt;"","KAPANDI",IF(I55="",IF(AND(E55&lt;&gt;"",TODAY()-E55&gt;7),"GECİKTİ","BEKLİYOR"),IF(ROUND(G55-J55,2)=0,"MUTABIK","FARK VAR"))))</f>
      </c>
      <c r="M55" s="27"/>
      <c r="N55" s="28"/>
      <c r="O55" s="27"/>
    </row>
    <row r="56" spans="1:15" x14ac:dyDescent="0.25">
      <c r="A56" s="23"/>
      <c r="B56" s="23"/>
      <c r="C56" s="23"/>
      <c r="D56" s="23"/>
      <c r="E56" s="24"/>
      <c r="F56" s="23"/>
      <c r="G56" s="25"/>
      <c r="H56" s="26"/>
      <c r="I56" s="24"/>
      <c r="J56" s="25"/>
      <c r="K56" s="25">
        <f>=IF(OR(C56="",I56=""),"",G56-J56)</f>
      </c>
      <c r="L56" s="26">
        <f>=IF(C56="","",IF(N56&lt;&gt;"","KAPANDI",IF(I56="",IF(AND(E56&lt;&gt;"",TODAY()-E56&gt;7),"GECİKTİ","BEKLİYOR"),IF(ROUND(G56-J56,2)=0,"MUTABIK","FARK VAR"))))</f>
      </c>
      <c r="M56" s="23"/>
      <c r="N56" s="24"/>
      <c r="O56" s="23"/>
    </row>
    <row r="57" spans="1:15" x14ac:dyDescent="0.25">
      <c r="A57" s="27"/>
      <c r="B57" s="27"/>
      <c r="C57" s="27"/>
      <c r="D57" s="27"/>
      <c r="E57" s="28"/>
      <c r="F57" s="27"/>
      <c r="G57" s="29"/>
      <c r="H57" s="30"/>
      <c r="I57" s="28"/>
      <c r="J57" s="29"/>
      <c r="K57" s="29">
        <f>=IF(OR(C57="",I57=""),"",G57-J57)</f>
      </c>
      <c r="L57" s="30">
        <f>=IF(C57="","",IF(N57&lt;&gt;"","KAPANDI",IF(I57="",IF(AND(E57&lt;&gt;"",TODAY()-E57&gt;7),"GECİKTİ","BEKLİYOR"),IF(ROUND(G57-J57,2)=0,"MUTABIK","FARK VAR"))))</f>
      </c>
      <c r="M57" s="27"/>
      <c r="N57" s="28"/>
      <c r="O57" s="27"/>
    </row>
    <row r="58" spans="1:15" x14ac:dyDescent="0.25">
      <c r="A58" s="23"/>
      <c r="B58" s="23"/>
      <c r="C58" s="23"/>
      <c r="D58" s="23"/>
      <c r="E58" s="24"/>
      <c r="F58" s="23"/>
      <c r="G58" s="25"/>
      <c r="H58" s="26"/>
      <c r="I58" s="24"/>
      <c r="J58" s="25"/>
      <c r="K58" s="25">
        <f>=IF(OR(C58="",I58=""),"",G58-J58)</f>
      </c>
      <c r="L58" s="26">
        <f>=IF(C58="","",IF(N58&lt;&gt;"","KAPANDI",IF(I58="",IF(AND(E58&lt;&gt;"",TODAY()-E58&gt;7),"GECİKTİ","BEKLİYOR"),IF(ROUND(G58-J58,2)=0,"MUTABIK","FARK VAR"))))</f>
      </c>
      <c r="M58" s="23"/>
      <c r="N58" s="24"/>
      <c r="O58" s="23"/>
    </row>
    <row r="59" spans="1:15" x14ac:dyDescent="0.25">
      <c r="A59" s="27"/>
      <c r="B59" s="27"/>
      <c r="C59" s="27"/>
      <c r="D59" s="27"/>
      <c r="E59" s="28"/>
      <c r="F59" s="27"/>
      <c r="G59" s="29"/>
      <c r="H59" s="30"/>
      <c r="I59" s="28"/>
      <c r="J59" s="29"/>
      <c r="K59" s="29">
        <f>=IF(OR(C59="",I59=""),"",G59-J59)</f>
      </c>
      <c r="L59" s="30">
        <f>=IF(C59="","",IF(N59&lt;&gt;"","KAPANDI",IF(I59="",IF(AND(E59&lt;&gt;"",TODAY()-E59&gt;7),"GECİKTİ","BEKLİYOR"),IF(ROUND(G59-J59,2)=0,"MUTABIK","FARK VAR"))))</f>
      </c>
      <c r="M59" s="27"/>
      <c r="N59" s="28"/>
      <c r="O59" s="27"/>
    </row>
    <row r="60" spans="1:15" x14ac:dyDescent="0.25">
      <c r="A60" s="23"/>
      <c r="B60" s="23"/>
      <c r="C60" s="23"/>
      <c r="D60" s="23"/>
      <c r="E60" s="24"/>
      <c r="F60" s="23"/>
      <c r="G60" s="25"/>
      <c r="H60" s="26"/>
      <c r="I60" s="24"/>
      <c r="J60" s="25"/>
      <c r="K60" s="25">
        <f>=IF(OR(C60="",I60=""),"",G60-J60)</f>
      </c>
      <c r="L60" s="26">
        <f>=IF(C60="","",IF(N60&lt;&gt;"","KAPANDI",IF(I60="",IF(AND(E60&lt;&gt;"",TODAY()-E60&gt;7),"GECİKTİ","BEKLİYOR"),IF(ROUND(G60-J60,2)=0,"MUTABIK","FARK VAR"))))</f>
      </c>
      <c r="M60" s="23"/>
      <c r="N60" s="24"/>
      <c r="O60" s="23"/>
    </row>
    <row r="61" spans="1:15" x14ac:dyDescent="0.25">
      <c r="A61" s="27"/>
      <c r="B61" s="27"/>
      <c r="C61" s="27"/>
      <c r="D61" s="27"/>
      <c r="E61" s="28"/>
      <c r="F61" s="27"/>
      <c r="G61" s="29"/>
      <c r="H61" s="30"/>
      <c r="I61" s="28"/>
      <c r="J61" s="29"/>
      <c r="K61" s="29">
        <f>=IF(OR(C61="",I61=""),"",G61-J61)</f>
      </c>
      <c r="L61" s="30">
        <f>=IF(C61="","",IF(N61&lt;&gt;"","KAPANDI",IF(I61="",IF(AND(E61&lt;&gt;"",TODAY()-E61&gt;7),"GECİKTİ","BEKLİYOR"),IF(ROUND(G61-J61,2)=0,"MUTABIK","FARK VAR"))))</f>
      </c>
      <c r="M61" s="27"/>
      <c r="N61" s="28"/>
      <c r="O61" s="27"/>
    </row>
    <row r="62" spans="1:15" x14ac:dyDescent="0.25">
      <c r="A62" s="23"/>
      <c r="B62" s="23"/>
      <c r="C62" s="23"/>
      <c r="D62" s="23"/>
      <c r="E62" s="24"/>
      <c r="F62" s="23"/>
      <c r="G62" s="25"/>
      <c r="H62" s="26"/>
      <c r="I62" s="24"/>
      <c r="J62" s="25"/>
      <c r="K62" s="25">
        <f>=IF(OR(C62="",I62=""),"",G62-J62)</f>
      </c>
      <c r="L62" s="26">
        <f>=IF(C62="","",IF(N62&lt;&gt;"","KAPANDI",IF(I62="",IF(AND(E62&lt;&gt;"",TODAY()-E62&gt;7),"GECİKTİ","BEKLİYOR"),IF(ROUND(G62-J62,2)=0,"MUTABIK","FARK VAR"))))</f>
      </c>
      <c r="M62" s="23"/>
      <c r="N62" s="24"/>
      <c r="O62" s="23"/>
    </row>
    <row r="63" spans="1:15" x14ac:dyDescent="0.25">
      <c r="A63" s="27"/>
      <c r="B63" s="27"/>
      <c r="C63" s="27"/>
      <c r="D63" s="27"/>
      <c r="E63" s="28"/>
      <c r="F63" s="27"/>
      <c r="G63" s="29"/>
      <c r="H63" s="30"/>
      <c r="I63" s="28"/>
      <c r="J63" s="29"/>
      <c r="K63" s="29">
        <f>=IF(OR(C63="",I63=""),"",G63-J63)</f>
      </c>
      <c r="L63" s="30">
        <f>=IF(C63="","",IF(N63&lt;&gt;"","KAPANDI",IF(I63="",IF(AND(E63&lt;&gt;"",TODAY()-E63&gt;7),"GECİKTİ","BEKLİYOR"),IF(ROUND(G63-J63,2)=0,"MUTABIK","FARK VAR"))))</f>
      </c>
      <c r="M63" s="27"/>
      <c r="N63" s="28"/>
      <c r="O63" s="27"/>
    </row>
    <row r="64" spans="1:15" x14ac:dyDescent="0.25">
      <c r="A64" s="23"/>
      <c r="B64" s="23"/>
      <c r="C64" s="23"/>
      <c r="D64" s="23"/>
      <c r="E64" s="24"/>
      <c r="F64" s="23"/>
      <c r="G64" s="25"/>
      <c r="H64" s="26"/>
      <c r="I64" s="24"/>
      <c r="J64" s="25"/>
      <c r="K64" s="25">
        <f>=IF(OR(C64="",I64=""),"",G64-J64)</f>
      </c>
      <c r="L64" s="26">
        <f>=IF(C64="","",IF(N64&lt;&gt;"","KAPANDI",IF(I64="",IF(AND(E64&lt;&gt;"",TODAY()-E64&gt;7),"GECİKTİ","BEKLİYOR"),IF(ROUND(G64-J64,2)=0,"MUTABIK","FARK VAR"))))</f>
      </c>
      <c r="M64" s="23"/>
      <c r="N64" s="24"/>
      <c r="O64" s="23"/>
    </row>
    <row r="65" spans="1:15" x14ac:dyDescent="0.25">
      <c r="A65" s="27"/>
      <c r="B65" s="27"/>
      <c r="C65" s="27"/>
      <c r="D65" s="27"/>
      <c r="E65" s="28"/>
      <c r="F65" s="27"/>
      <c r="G65" s="29"/>
      <c r="H65" s="30"/>
      <c r="I65" s="28"/>
      <c r="J65" s="29"/>
      <c r="K65" s="29">
        <f>=IF(OR(C65="",I65=""),"",G65-J65)</f>
      </c>
      <c r="L65" s="30">
        <f>=IF(C65="","",IF(N65&lt;&gt;"","KAPANDI",IF(I65="",IF(AND(E65&lt;&gt;"",TODAY()-E65&gt;7),"GECİKTİ","BEKLİYOR"),IF(ROUND(G65-J65,2)=0,"MUTABIK","FARK VAR"))))</f>
      </c>
      <c r="M65" s="27"/>
      <c r="N65" s="28"/>
      <c r="O65" s="27"/>
    </row>
    <row r="66" spans="1:15" x14ac:dyDescent="0.25">
      <c r="A66" s="23"/>
      <c r="B66" s="23"/>
      <c r="C66" s="23"/>
      <c r="D66" s="23"/>
      <c r="E66" s="24"/>
      <c r="F66" s="23"/>
      <c r="G66" s="25"/>
      <c r="H66" s="26"/>
      <c r="I66" s="24"/>
      <c r="J66" s="25"/>
      <c r="K66" s="25">
        <f>=IF(OR(C66="",I66=""),"",G66-J66)</f>
      </c>
      <c r="L66" s="26">
        <f>=IF(C66="","",IF(N66&lt;&gt;"","KAPANDI",IF(I66="",IF(AND(E66&lt;&gt;"",TODAY()-E66&gt;7),"GECİKTİ","BEKLİYOR"),IF(ROUND(G66-J66,2)=0,"MUTABIK","FARK VAR"))))</f>
      </c>
      <c r="M66" s="23"/>
      <c r="N66" s="24"/>
      <c r="O66" s="23"/>
    </row>
    <row r="67" spans="1:15" x14ac:dyDescent="0.25">
      <c r="A67" s="27"/>
      <c r="B67" s="27"/>
      <c r="C67" s="27"/>
      <c r="D67" s="27"/>
      <c r="E67" s="28"/>
      <c r="F67" s="27"/>
      <c r="G67" s="29"/>
      <c r="H67" s="30"/>
      <c r="I67" s="28"/>
      <c r="J67" s="29"/>
      <c r="K67" s="29">
        <f>=IF(OR(C67="",I67=""),"",G67-J67)</f>
      </c>
      <c r="L67" s="30">
        <f>=IF(C67="","",IF(N67&lt;&gt;"","KAPANDI",IF(I67="",IF(AND(E67&lt;&gt;"",TODAY()-E67&gt;7),"GECİKTİ","BEKLİYOR"),IF(ROUND(G67-J67,2)=0,"MUTABIK","FARK VAR"))))</f>
      </c>
      <c r="M67" s="27"/>
      <c r="N67" s="28"/>
      <c r="O67" s="27"/>
    </row>
    <row r="68" spans="1:15" x14ac:dyDescent="0.25">
      <c r="A68" s="23"/>
      <c r="B68" s="23"/>
      <c r="C68" s="23"/>
      <c r="D68" s="23"/>
      <c r="E68" s="24"/>
      <c r="F68" s="23"/>
      <c r="G68" s="25"/>
      <c r="H68" s="26"/>
      <c r="I68" s="24"/>
      <c r="J68" s="25"/>
      <c r="K68" s="25">
        <f>=IF(OR(C68="",I68=""),"",G68-J68)</f>
      </c>
      <c r="L68" s="26">
        <f>=IF(C68="","",IF(N68&lt;&gt;"","KAPANDI",IF(I68="",IF(AND(E68&lt;&gt;"",TODAY()-E68&gt;7),"GECİKTİ","BEKLİYOR"),IF(ROUND(G68-J68,2)=0,"MUTABIK","FARK VAR"))))</f>
      </c>
      <c r="M68" s="23"/>
      <c r="N68" s="24"/>
      <c r="O68" s="23"/>
    </row>
    <row r="69" spans="1:15" x14ac:dyDescent="0.25">
      <c r="A69" s="27"/>
      <c r="B69" s="27"/>
      <c r="C69" s="27"/>
      <c r="D69" s="27"/>
      <c r="E69" s="28"/>
      <c r="F69" s="27"/>
      <c r="G69" s="29"/>
      <c r="H69" s="30"/>
      <c r="I69" s="28"/>
      <c r="J69" s="29"/>
      <c r="K69" s="29">
        <f>=IF(OR(C69="",I69=""),"",G69-J69)</f>
      </c>
      <c r="L69" s="30">
        <f>=IF(C69="","",IF(N69&lt;&gt;"","KAPANDI",IF(I69="",IF(AND(E69&lt;&gt;"",TODAY()-E69&gt;7),"GECİKTİ","BEKLİYOR"),IF(ROUND(G69-J69,2)=0,"MUTABIK","FARK VAR"))))</f>
      </c>
      <c r="M69" s="27"/>
      <c r="N69" s="28"/>
      <c r="O69" s="27"/>
    </row>
    <row r="70" spans="1:15" x14ac:dyDescent="0.25">
      <c r="A70" s="23"/>
      <c r="B70" s="23"/>
      <c r="C70" s="23"/>
      <c r="D70" s="23"/>
      <c r="E70" s="24"/>
      <c r="F70" s="23"/>
      <c r="G70" s="25"/>
      <c r="H70" s="26"/>
      <c r="I70" s="24"/>
      <c r="J70" s="25"/>
      <c r="K70" s="25">
        <f>=IF(OR(C70="",I70=""),"",G70-J70)</f>
      </c>
      <c r="L70" s="26">
        <f>=IF(C70="","",IF(N70&lt;&gt;"","KAPANDI",IF(I70="",IF(AND(E70&lt;&gt;"",TODAY()-E70&gt;7),"GECİKTİ","BEKLİYOR"),IF(ROUND(G70-J70,2)=0,"MUTABIK","FARK VAR"))))</f>
      </c>
      <c r="M70" s="23"/>
      <c r="N70" s="24"/>
      <c r="O70" s="23"/>
    </row>
    <row r="71" spans="1:15" x14ac:dyDescent="0.25">
      <c r="A71" s="27"/>
      <c r="B71" s="27"/>
      <c r="C71" s="27"/>
      <c r="D71" s="27"/>
      <c r="E71" s="28"/>
      <c r="F71" s="27"/>
      <c r="G71" s="29"/>
      <c r="H71" s="30"/>
      <c r="I71" s="28"/>
      <c r="J71" s="29"/>
      <c r="K71" s="29">
        <f>=IF(OR(C71="",I71=""),"",G71-J71)</f>
      </c>
      <c r="L71" s="30">
        <f>=IF(C71="","",IF(N71&lt;&gt;"","KAPANDI",IF(I71="",IF(AND(E71&lt;&gt;"",TODAY()-E71&gt;7),"GECİKTİ","BEKLİYOR"),IF(ROUND(G71-J71,2)=0,"MUTABIK","FARK VAR"))))</f>
      </c>
      <c r="M71" s="27"/>
      <c r="N71" s="28"/>
      <c r="O71" s="27"/>
    </row>
    <row r="72" spans="1:15" x14ac:dyDescent="0.25">
      <c r="A72" s="23"/>
      <c r="B72" s="23"/>
      <c r="C72" s="23"/>
      <c r="D72" s="23"/>
      <c r="E72" s="24"/>
      <c r="F72" s="23"/>
      <c r="G72" s="25"/>
      <c r="H72" s="26"/>
      <c r="I72" s="24"/>
      <c r="J72" s="25"/>
      <c r="K72" s="25">
        <f>=IF(OR(C72="",I72=""),"",G72-J72)</f>
      </c>
      <c r="L72" s="26">
        <f>=IF(C72="","",IF(N72&lt;&gt;"","KAPANDI",IF(I72="",IF(AND(E72&lt;&gt;"",TODAY()-E72&gt;7),"GECİKTİ","BEKLİYOR"),IF(ROUND(G72-J72,2)=0,"MUTABIK","FARK VAR"))))</f>
      </c>
      <c r="M72" s="23"/>
      <c r="N72" s="24"/>
      <c r="O72" s="23"/>
    </row>
    <row r="73" spans="1:15" x14ac:dyDescent="0.25">
      <c r="A73" s="27"/>
      <c r="B73" s="27"/>
      <c r="C73" s="27"/>
      <c r="D73" s="27"/>
      <c r="E73" s="28"/>
      <c r="F73" s="27"/>
      <c r="G73" s="29"/>
      <c r="H73" s="30"/>
      <c r="I73" s="28"/>
      <c r="J73" s="29"/>
      <c r="K73" s="29">
        <f>=IF(OR(C73="",I73=""),"",G73-J73)</f>
      </c>
      <c r="L73" s="30">
        <f>=IF(C73="","",IF(N73&lt;&gt;"","KAPANDI",IF(I73="",IF(AND(E73&lt;&gt;"",TODAY()-E73&gt;7),"GECİKTİ","BEKLİYOR"),IF(ROUND(G73-J73,2)=0,"MUTABIK","FARK VAR"))))</f>
      </c>
      <c r="M73" s="27"/>
      <c r="N73" s="28"/>
      <c r="O73" s="27"/>
    </row>
    <row r="74" spans="1:15" x14ac:dyDescent="0.25">
      <c r="A74" s="23"/>
      <c r="B74" s="23"/>
      <c r="C74" s="23"/>
      <c r="D74" s="23"/>
      <c r="E74" s="24"/>
      <c r="F74" s="23"/>
      <c r="G74" s="25"/>
      <c r="H74" s="26"/>
      <c r="I74" s="24"/>
      <c r="J74" s="25"/>
      <c r="K74" s="25">
        <f>=IF(OR(C74="",I74=""),"",G74-J74)</f>
      </c>
      <c r="L74" s="26">
        <f>=IF(C74="","",IF(N74&lt;&gt;"","KAPANDI",IF(I74="",IF(AND(E74&lt;&gt;"",TODAY()-E74&gt;7),"GECİKTİ","BEKLİYOR"),IF(ROUND(G74-J74,2)=0,"MUTABIK","FARK VAR"))))</f>
      </c>
      <c r="M74" s="23"/>
      <c r="N74" s="24"/>
      <c r="O74" s="23"/>
    </row>
    <row r="75" spans="1:15" x14ac:dyDescent="0.25">
      <c r="A75" s="27"/>
      <c r="B75" s="27"/>
      <c r="C75" s="27"/>
      <c r="D75" s="27"/>
      <c r="E75" s="28"/>
      <c r="F75" s="27"/>
      <c r="G75" s="29"/>
      <c r="H75" s="30"/>
      <c r="I75" s="28"/>
      <c r="J75" s="29"/>
      <c r="K75" s="29">
        <f>=IF(OR(C75="",I75=""),"",G75-J75)</f>
      </c>
      <c r="L75" s="30">
        <f>=IF(C75="","",IF(N75&lt;&gt;"","KAPANDI",IF(I75="",IF(AND(E75&lt;&gt;"",TODAY()-E75&gt;7),"GECİKTİ","BEKLİYOR"),IF(ROUND(G75-J75,2)=0,"MUTABIK","FARK VAR"))))</f>
      </c>
      <c r="M75" s="27"/>
      <c r="N75" s="28"/>
      <c r="O75" s="27"/>
    </row>
    <row r="76" spans="1:15" x14ac:dyDescent="0.25">
      <c r="A76" s="23"/>
      <c r="B76" s="23"/>
      <c r="C76" s="23"/>
      <c r="D76" s="23"/>
      <c r="E76" s="24"/>
      <c r="F76" s="23"/>
      <c r="G76" s="25"/>
      <c r="H76" s="26"/>
      <c r="I76" s="24"/>
      <c r="J76" s="25"/>
      <c r="K76" s="25">
        <f>=IF(OR(C76="",I76=""),"",G76-J76)</f>
      </c>
      <c r="L76" s="26">
        <f>=IF(C76="","",IF(N76&lt;&gt;"","KAPANDI",IF(I76="",IF(AND(E76&lt;&gt;"",TODAY()-E76&gt;7),"GECİKTİ","BEKLİYOR"),IF(ROUND(G76-J76,2)=0,"MUTABIK","FARK VAR"))))</f>
      </c>
      <c r="M76" s="23"/>
      <c r="N76" s="24"/>
      <c r="O76" s="23"/>
    </row>
    <row r="77" spans="1:15" x14ac:dyDescent="0.25">
      <c r="A77" s="27"/>
      <c r="B77" s="27"/>
      <c r="C77" s="27"/>
      <c r="D77" s="27"/>
      <c r="E77" s="28"/>
      <c r="F77" s="27"/>
      <c r="G77" s="29"/>
      <c r="H77" s="30"/>
      <c r="I77" s="28"/>
      <c r="J77" s="29"/>
      <c r="K77" s="29">
        <f>=IF(OR(C77="",I77=""),"",G77-J77)</f>
      </c>
      <c r="L77" s="30">
        <f>=IF(C77="","",IF(N77&lt;&gt;"","KAPANDI",IF(I77="",IF(AND(E77&lt;&gt;"",TODAY()-E77&gt;7),"GECİKTİ","BEKLİYOR"),IF(ROUND(G77-J77,2)=0,"MUTABIK","FARK VAR"))))</f>
      </c>
      <c r="M77" s="27"/>
      <c r="N77" s="28"/>
      <c r="O77" s="27"/>
    </row>
    <row r="78" spans="1:15" x14ac:dyDescent="0.25">
      <c r="A78" s="23"/>
      <c r="B78" s="23"/>
      <c r="C78" s="23"/>
      <c r="D78" s="23"/>
      <c r="E78" s="24"/>
      <c r="F78" s="23"/>
      <c r="G78" s="25"/>
      <c r="H78" s="26"/>
      <c r="I78" s="24"/>
      <c r="J78" s="25"/>
      <c r="K78" s="25">
        <f>=IF(OR(C78="",I78=""),"",G78-J78)</f>
      </c>
      <c r="L78" s="26">
        <f>=IF(C78="","",IF(N78&lt;&gt;"","KAPANDI",IF(I78="",IF(AND(E78&lt;&gt;"",TODAY()-E78&gt;7),"GECİKTİ","BEKLİYOR"),IF(ROUND(G78-J78,2)=0,"MUTABIK","FARK VAR"))))</f>
      </c>
      <c r="M78" s="23"/>
      <c r="N78" s="24"/>
      <c r="O78" s="23"/>
    </row>
    <row r="79" spans="1:15" x14ac:dyDescent="0.25">
      <c r="A79" s="27"/>
      <c r="B79" s="27"/>
      <c r="C79" s="27"/>
      <c r="D79" s="27"/>
      <c r="E79" s="28"/>
      <c r="F79" s="27"/>
      <c r="G79" s="29"/>
      <c r="H79" s="30"/>
      <c r="I79" s="28"/>
      <c r="J79" s="29"/>
      <c r="K79" s="29">
        <f>=IF(OR(C79="",I79=""),"",G79-J79)</f>
      </c>
      <c r="L79" s="30">
        <f>=IF(C79="","",IF(N79&lt;&gt;"","KAPANDI",IF(I79="",IF(AND(E79&lt;&gt;"",TODAY()-E79&gt;7),"GECİKTİ","BEKLİYOR"),IF(ROUND(G79-J79,2)=0,"MUTABIK","FARK VAR"))))</f>
      </c>
      <c r="M79" s="27"/>
      <c r="N79" s="28"/>
      <c r="O79" s="27"/>
    </row>
    <row r="80" spans="1:15" x14ac:dyDescent="0.25">
      <c r="A80" s="23"/>
      <c r="B80" s="23"/>
      <c r="C80" s="23"/>
      <c r="D80" s="23"/>
      <c r="E80" s="24"/>
      <c r="F80" s="23"/>
      <c r="G80" s="25"/>
      <c r="H80" s="26"/>
      <c r="I80" s="24"/>
      <c r="J80" s="25"/>
      <c r="K80" s="25">
        <f>=IF(OR(C80="",I80=""),"",G80-J80)</f>
      </c>
      <c r="L80" s="26">
        <f>=IF(C80="","",IF(N80&lt;&gt;"","KAPANDI",IF(I80="",IF(AND(E80&lt;&gt;"",TODAY()-E80&gt;7),"GECİKTİ","BEKLİYOR"),IF(ROUND(G80-J80,2)=0,"MUTABIK","FARK VAR"))))</f>
      </c>
      <c r="M80" s="23"/>
      <c r="N80" s="24"/>
      <c r="O80" s="23"/>
    </row>
    <row r="81" spans="1:15" x14ac:dyDescent="0.25">
      <c r="A81" s="27"/>
      <c r="B81" s="27"/>
      <c r="C81" s="27"/>
      <c r="D81" s="27"/>
      <c r="E81" s="28"/>
      <c r="F81" s="27"/>
      <c r="G81" s="29"/>
      <c r="H81" s="30"/>
      <c r="I81" s="28"/>
      <c r="J81" s="29"/>
      <c r="K81" s="29">
        <f>=IF(OR(C81="",I81=""),"",G81-J81)</f>
      </c>
      <c r="L81" s="30">
        <f>=IF(C81="","",IF(N81&lt;&gt;"","KAPANDI",IF(I81="",IF(AND(E81&lt;&gt;"",TODAY()-E81&gt;7),"GECİKTİ","BEKLİYOR"),IF(ROUND(G81-J81,2)=0,"MUTABIK","FARK VAR"))))</f>
      </c>
      <c r="M81" s="27"/>
      <c r="N81" s="28"/>
      <c r="O81" s="27"/>
    </row>
    <row r="82" spans="1:15" x14ac:dyDescent="0.25">
      <c r="A82" s="23"/>
      <c r="B82" s="23"/>
      <c r="C82" s="23"/>
      <c r="D82" s="23"/>
      <c r="E82" s="24"/>
      <c r="F82" s="23"/>
      <c r="G82" s="25"/>
      <c r="H82" s="26"/>
      <c r="I82" s="24"/>
      <c r="J82" s="25"/>
      <c r="K82" s="25">
        <f>=IF(OR(C82="",I82=""),"",G82-J82)</f>
      </c>
      <c r="L82" s="26">
        <f>=IF(C82="","",IF(N82&lt;&gt;"","KAPANDI",IF(I82="",IF(AND(E82&lt;&gt;"",TODAY()-E82&gt;7),"GECİKTİ","BEKLİYOR"),IF(ROUND(G82-J82,2)=0,"MUTABIK","FARK VAR"))))</f>
      </c>
      <c r="M82" s="23"/>
      <c r="N82" s="24"/>
      <c r="O82" s="23"/>
    </row>
    <row r="83" spans="1:15" x14ac:dyDescent="0.25">
      <c r="A83" s="27"/>
      <c r="B83" s="27"/>
      <c r="C83" s="27"/>
      <c r="D83" s="27"/>
      <c r="E83" s="28"/>
      <c r="F83" s="27"/>
      <c r="G83" s="29"/>
      <c r="H83" s="30"/>
      <c r="I83" s="28"/>
      <c r="J83" s="29"/>
      <c r="K83" s="29">
        <f>=IF(OR(C83="",I83=""),"",G83-J83)</f>
      </c>
      <c r="L83" s="30">
        <f>=IF(C83="","",IF(N83&lt;&gt;"","KAPANDI",IF(I83="",IF(AND(E83&lt;&gt;"",TODAY()-E83&gt;7),"GECİKTİ","BEKLİYOR"),IF(ROUND(G83-J83,2)=0,"MUTABIK","FARK VAR"))))</f>
      </c>
      <c r="M83" s="27"/>
      <c r="N83" s="28"/>
      <c r="O83" s="27"/>
    </row>
    <row r="84" spans="1:15" x14ac:dyDescent="0.25">
      <c r="A84" s="23"/>
      <c r="B84" s="23"/>
      <c r="C84" s="23"/>
      <c r="D84" s="23"/>
      <c r="E84" s="24"/>
      <c r="F84" s="23"/>
      <c r="G84" s="25"/>
      <c r="H84" s="26"/>
      <c r="I84" s="24"/>
      <c r="J84" s="25"/>
      <c r="K84" s="25">
        <f>=IF(OR(C84="",I84=""),"",G84-J84)</f>
      </c>
      <c r="L84" s="26">
        <f>=IF(C84="","",IF(N84&lt;&gt;"","KAPANDI",IF(I84="",IF(AND(E84&lt;&gt;"",TODAY()-E84&gt;7),"GECİKTİ","BEKLİYOR"),IF(ROUND(G84-J84,2)=0,"MUTABIK","FARK VAR"))))</f>
      </c>
      <c r="M84" s="23"/>
      <c r="N84" s="24"/>
      <c r="O84" s="23"/>
    </row>
    <row r="85" spans="1:15" x14ac:dyDescent="0.25">
      <c r="A85" s="27"/>
      <c r="B85" s="27"/>
      <c r="C85" s="27"/>
      <c r="D85" s="27"/>
      <c r="E85" s="28"/>
      <c r="F85" s="27"/>
      <c r="G85" s="29"/>
      <c r="H85" s="30"/>
      <c r="I85" s="28"/>
      <c r="J85" s="29"/>
      <c r="K85" s="29">
        <f>=IF(OR(C85="",I85=""),"",G85-J85)</f>
      </c>
      <c r="L85" s="30">
        <f>=IF(C85="","",IF(N85&lt;&gt;"","KAPANDI",IF(I85="",IF(AND(E85&lt;&gt;"",TODAY()-E85&gt;7),"GECİKTİ","BEKLİYOR"),IF(ROUND(G85-J85,2)=0,"MUTABIK","FARK VAR"))))</f>
      </c>
      <c r="M85" s="27"/>
      <c r="N85" s="28"/>
      <c r="O85" s="27"/>
    </row>
    <row r="86" spans="1:15" x14ac:dyDescent="0.25">
      <c r="A86" s="23"/>
      <c r="B86" s="23"/>
      <c r="C86" s="23"/>
      <c r="D86" s="23"/>
      <c r="E86" s="24"/>
      <c r="F86" s="23"/>
      <c r="G86" s="25"/>
      <c r="H86" s="26"/>
      <c r="I86" s="24"/>
      <c r="J86" s="25"/>
      <c r="K86" s="25">
        <f>=IF(OR(C86="",I86=""),"",G86-J86)</f>
      </c>
      <c r="L86" s="26">
        <f>=IF(C86="","",IF(N86&lt;&gt;"","KAPANDI",IF(I86="",IF(AND(E86&lt;&gt;"",TODAY()-E86&gt;7),"GECİKTİ","BEKLİYOR"),IF(ROUND(G86-J86,2)=0,"MUTABIK","FARK VAR"))))</f>
      </c>
      <c r="M86" s="23"/>
      <c r="N86" s="24"/>
      <c r="O86" s="23"/>
    </row>
    <row r="87" spans="1:15" x14ac:dyDescent="0.25">
      <c r="A87" s="27"/>
      <c r="B87" s="27"/>
      <c r="C87" s="27"/>
      <c r="D87" s="27"/>
      <c r="E87" s="28"/>
      <c r="F87" s="27"/>
      <c r="G87" s="29"/>
      <c r="H87" s="30"/>
      <c r="I87" s="28"/>
      <c r="J87" s="29"/>
      <c r="K87" s="29">
        <f>=IF(OR(C87="",I87=""),"",G87-J87)</f>
      </c>
      <c r="L87" s="30">
        <f>=IF(C87="","",IF(N87&lt;&gt;"","KAPANDI",IF(I87="",IF(AND(E87&lt;&gt;"",TODAY()-E87&gt;7),"GECİKTİ","BEKLİYOR"),IF(ROUND(G87-J87,2)=0,"MUTABIK","FARK VAR"))))</f>
      </c>
      <c r="M87" s="27"/>
      <c r="N87" s="28"/>
      <c r="O87" s="27"/>
    </row>
    <row r="88" spans="1:15" x14ac:dyDescent="0.25">
      <c r="A88" s="23"/>
      <c r="B88" s="23"/>
      <c r="C88" s="23"/>
      <c r="D88" s="23"/>
      <c r="E88" s="24"/>
      <c r="F88" s="23"/>
      <c r="G88" s="25"/>
      <c r="H88" s="26"/>
      <c r="I88" s="24"/>
      <c r="J88" s="25"/>
      <c r="K88" s="25">
        <f>=IF(OR(C88="",I88=""),"",G88-J88)</f>
      </c>
      <c r="L88" s="26">
        <f>=IF(C88="","",IF(N88&lt;&gt;"","KAPANDI",IF(I88="",IF(AND(E88&lt;&gt;"",TODAY()-E88&gt;7),"GECİKTİ","BEKLİYOR"),IF(ROUND(G88-J88,2)=0,"MUTABIK","FARK VAR"))))</f>
      </c>
      <c r="M88" s="23"/>
      <c r="N88" s="24"/>
      <c r="O88" s="23"/>
    </row>
    <row r="89" spans="1:15" x14ac:dyDescent="0.25">
      <c r="A89" s="27"/>
      <c r="B89" s="27"/>
      <c r="C89" s="27"/>
      <c r="D89" s="27"/>
      <c r="E89" s="28"/>
      <c r="F89" s="27"/>
      <c r="G89" s="29"/>
      <c r="H89" s="30"/>
      <c r="I89" s="28"/>
      <c r="J89" s="29"/>
      <c r="K89" s="29">
        <f>=IF(OR(C89="",I89=""),"",G89-J89)</f>
      </c>
      <c r="L89" s="30">
        <f>=IF(C89="","",IF(N89&lt;&gt;"","KAPANDI",IF(I89="",IF(AND(E89&lt;&gt;"",TODAY()-E89&gt;7),"GECİKTİ","BEKLİYOR"),IF(ROUND(G89-J89,2)=0,"MUTABIK","FARK VAR"))))</f>
      </c>
      <c r="M89" s="27"/>
      <c r="N89" s="28"/>
      <c r="O89" s="27"/>
    </row>
    <row r="90" spans="1:15" x14ac:dyDescent="0.25">
      <c r="A90" s="23"/>
      <c r="B90" s="23"/>
      <c r="C90" s="23"/>
      <c r="D90" s="23"/>
      <c r="E90" s="24"/>
      <c r="F90" s="23"/>
      <c r="G90" s="25"/>
      <c r="H90" s="26"/>
      <c r="I90" s="24"/>
      <c r="J90" s="25"/>
      <c r="K90" s="25">
        <f>=IF(OR(C90="",I90=""),"",G90-J90)</f>
      </c>
      <c r="L90" s="26">
        <f>=IF(C90="","",IF(N90&lt;&gt;"","KAPANDI",IF(I90="",IF(AND(E90&lt;&gt;"",TODAY()-E90&gt;7),"GECİKTİ","BEKLİYOR"),IF(ROUND(G90-J90,2)=0,"MUTABIK","FARK VAR"))))</f>
      </c>
      <c r="M90" s="23"/>
      <c r="N90" s="24"/>
      <c r="O90" s="23"/>
    </row>
    <row r="91" spans="1:15" x14ac:dyDescent="0.25">
      <c r="A91" s="27"/>
      <c r="B91" s="27"/>
      <c r="C91" s="27"/>
      <c r="D91" s="27"/>
      <c r="E91" s="28"/>
      <c r="F91" s="27"/>
      <c r="G91" s="29"/>
      <c r="H91" s="30"/>
      <c r="I91" s="28"/>
      <c r="J91" s="29"/>
      <c r="K91" s="29">
        <f>=IF(OR(C91="",I91=""),"",G91-J91)</f>
      </c>
      <c r="L91" s="30">
        <f>=IF(C91="","",IF(N91&lt;&gt;"","KAPANDI",IF(I91="",IF(AND(E91&lt;&gt;"",TODAY()-E91&gt;7),"GECİKTİ","BEKLİYOR"),IF(ROUND(G91-J91,2)=0,"MUTABIK","FARK VAR"))))</f>
      </c>
      <c r="M91" s="27"/>
      <c r="N91" s="28"/>
      <c r="O91" s="27"/>
    </row>
    <row r="92" spans="1:15" x14ac:dyDescent="0.25">
      <c r="A92" s="23"/>
      <c r="B92" s="23"/>
      <c r="C92" s="23"/>
      <c r="D92" s="23"/>
      <c r="E92" s="24"/>
      <c r="F92" s="23"/>
      <c r="G92" s="25"/>
      <c r="H92" s="26"/>
      <c r="I92" s="24"/>
      <c r="J92" s="25"/>
      <c r="K92" s="25">
        <f>=IF(OR(C92="",I92=""),"",G92-J92)</f>
      </c>
      <c r="L92" s="26">
        <f>=IF(C92="","",IF(N92&lt;&gt;"","KAPANDI",IF(I92="",IF(AND(E92&lt;&gt;"",TODAY()-E92&gt;7),"GECİKTİ","BEKLİYOR"),IF(ROUND(G92-J92,2)=0,"MUTABIK","FARK VAR"))))</f>
      </c>
      <c r="M92" s="23"/>
      <c r="N92" s="24"/>
      <c r="O92" s="23"/>
    </row>
    <row r="93" spans="1:15" x14ac:dyDescent="0.25">
      <c r="A93" s="27"/>
      <c r="B93" s="27"/>
      <c r="C93" s="27"/>
      <c r="D93" s="27"/>
      <c r="E93" s="28"/>
      <c r="F93" s="27"/>
      <c r="G93" s="29"/>
      <c r="H93" s="30"/>
      <c r="I93" s="28"/>
      <c r="J93" s="29"/>
      <c r="K93" s="29">
        <f>=IF(OR(C93="",I93=""),"",G93-J93)</f>
      </c>
      <c r="L93" s="30">
        <f>=IF(C93="","",IF(N93&lt;&gt;"","KAPANDI",IF(I93="",IF(AND(E93&lt;&gt;"",TODAY()-E93&gt;7),"GECİKTİ","BEKLİYOR"),IF(ROUND(G93-J93,2)=0,"MUTABIK","FARK VAR"))))</f>
      </c>
      <c r="M93" s="27"/>
      <c r="N93" s="28"/>
      <c r="O93" s="27"/>
    </row>
    <row r="94" spans="1:15" x14ac:dyDescent="0.25">
      <c r="A94" s="23"/>
      <c r="B94" s="23"/>
      <c r="C94" s="23"/>
      <c r="D94" s="23"/>
      <c r="E94" s="24"/>
      <c r="F94" s="23"/>
      <c r="G94" s="25"/>
      <c r="H94" s="26"/>
      <c r="I94" s="24"/>
      <c r="J94" s="25"/>
      <c r="K94" s="25">
        <f>=IF(OR(C94="",I94=""),"",G94-J94)</f>
      </c>
      <c r="L94" s="26">
        <f>=IF(C94="","",IF(N94&lt;&gt;"","KAPANDI",IF(I94="",IF(AND(E94&lt;&gt;"",TODAY()-E94&gt;7),"GECİKTİ","BEKLİYOR"),IF(ROUND(G94-J94,2)=0,"MUTABIK","FARK VAR"))))</f>
      </c>
      <c r="M94" s="23"/>
      <c r="N94" s="24"/>
      <c r="O94" s="23"/>
    </row>
    <row r="95" spans="1:15" x14ac:dyDescent="0.25">
      <c r="A95" s="27"/>
      <c r="B95" s="27"/>
      <c r="C95" s="27"/>
      <c r="D95" s="27"/>
      <c r="E95" s="28"/>
      <c r="F95" s="27"/>
      <c r="G95" s="29"/>
      <c r="H95" s="30"/>
      <c r="I95" s="28"/>
      <c r="J95" s="29"/>
      <c r="K95" s="29">
        <f>=IF(OR(C95="",I95=""),"",G95-J95)</f>
      </c>
      <c r="L95" s="30">
        <f>=IF(C95="","",IF(N95&lt;&gt;"","KAPANDI",IF(I95="",IF(AND(E95&lt;&gt;"",TODAY()-E95&gt;7),"GECİKTİ","BEKLİYOR"),IF(ROUND(G95-J95,2)=0,"MUTABIK","FARK VAR"))))</f>
      </c>
      <c r="M95" s="27"/>
      <c r="N95" s="28"/>
      <c r="O95" s="27"/>
    </row>
    <row r="96" spans="1:15" x14ac:dyDescent="0.25">
      <c r="A96" s="23"/>
      <c r="B96" s="23"/>
      <c r="C96" s="23"/>
      <c r="D96" s="23"/>
      <c r="E96" s="24"/>
      <c r="F96" s="23"/>
      <c r="G96" s="25"/>
      <c r="H96" s="26"/>
      <c r="I96" s="24"/>
      <c r="J96" s="25"/>
      <c r="K96" s="25">
        <f>=IF(OR(C96="",I96=""),"",G96-J96)</f>
      </c>
      <c r="L96" s="26">
        <f>=IF(C96="","",IF(N96&lt;&gt;"","KAPANDI",IF(I96="",IF(AND(E96&lt;&gt;"",TODAY()-E96&gt;7),"GECİKTİ","BEKLİYOR"),IF(ROUND(G96-J96,2)=0,"MUTABIK","FARK VAR"))))</f>
      </c>
      <c r="M96" s="23"/>
      <c r="N96" s="24"/>
      <c r="O96" s="23"/>
    </row>
    <row r="97" spans="1:15" x14ac:dyDescent="0.25">
      <c r="A97" s="27"/>
      <c r="B97" s="27"/>
      <c r="C97" s="27"/>
      <c r="D97" s="27"/>
      <c r="E97" s="28"/>
      <c r="F97" s="27"/>
      <c r="G97" s="29"/>
      <c r="H97" s="30"/>
      <c r="I97" s="28"/>
      <c r="J97" s="29"/>
      <c r="K97" s="29">
        <f>=IF(OR(C97="",I97=""),"",G97-J97)</f>
      </c>
      <c r="L97" s="30">
        <f>=IF(C97="","",IF(N97&lt;&gt;"","KAPANDI",IF(I97="",IF(AND(E97&lt;&gt;"",TODAY()-E97&gt;7),"GECİKTİ","BEKLİYOR"),IF(ROUND(G97-J97,2)=0,"MUTABIK","FARK VAR"))))</f>
      </c>
      <c r="M97" s="27"/>
      <c r="N97" s="28"/>
      <c r="O97" s="27"/>
    </row>
    <row r="98" spans="1:15" x14ac:dyDescent="0.25">
      <c r="A98" s="23"/>
      <c r="B98" s="23"/>
      <c r="C98" s="23"/>
      <c r="D98" s="23"/>
      <c r="E98" s="24"/>
      <c r="F98" s="23"/>
      <c r="G98" s="25"/>
      <c r="H98" s="26"/>
      <c r="I98" s="24"/>
      <c r="J98" s="25"/>
      <c r="K98" s="25">
        <f>=IF(OR(C98="",I98=""),"",G98-J98)</f>
      </c>
      <c r="L98" s="26">
        <f>=IF(C98="","",IF(N98&lt;&gt;"","KAPANDI",IF(I98="",IF(AND(E98&lt;&gt;"",TODAY()-E98&gt;7),"GECİKTİ","BEKLİYOR"),IF(ROUND(G98-J98,2)=0,"MUTABIK","FARK VAR"))))</f>
      </c>
      <c r="M98" s="23"/>
      <c r="N98" s="24"/>
      <c r="O98" s="23"/>
    </row>
    <row r="99" spans="1:15" x14ac:dyDescent="0.25">
      <c r="A99" s="27"/>
      <c r="B99" s="27"/>
      <c r="C99" s="27"/>
      <c r="D99" s="27"/>
      <c r="E99" s="28"/>
      <c r="F99" s="27"/>
      <c r="G99" s="29"/>
      <c r="H99" s="30"/>
      <c r="I99" s="28"/>
      <c r="J99" s="29"/>
      <c r="K99" s="29">
        <f>=IF(OR(C99="",I99=""),"",G99-J99)</f>
      </c>
      <c r="L99" s="30">
        <f>=IF(C99="","",IF(N99&lt;&gt;"","KAPANDI",IF(I99="",IF(AND(E99&lt;&gt;"",TODAY()-E99&gt;7),"GECİKTİ","BEKLİYOR"),IF(ROUND(G99-J99,2)=0,"MUTABIK","FARK VAR"))))</f>
      </c>
      <c r="M99" s="27"/>
      <c r="N99" s="28"/>
      <c r="O99" s="27"/>
    </row>
    <row r="100" spans="1:15" x14ac:dyDescent="0.25">
      <c r="A100" s="23"/>
      <c r="B100" s="23"/>
      <c r="C100" s="23"/>
      <c r="D100" s="23"/>
      <c r="E100" s="24"/>
      <c r="F100" s="23"/>
      <c r="G100" s="25"/>
      <c r="H100" s="26"/>
      <c r="I100" s="24"/>
      <c r="J100" s="25"/>
      <c r="K100" s="25">
        <f>=IF(OR(C100="",I100=""),"",G100-J100)</f>
      </c>
      <c r="L100" s="26">
        <f>=IF(C100="","",IF(N100&lt;&gt;"","KAPANDI",IF(I100="",IF(AND(E100&lt;&gt;"",TODAY()-E100&gt;7),"GECİKTİ","BEKLİYOR"),IF(ROUND(G100-J100,2)=0,"MUTABIK","FARK VAR"))))</f>
      </c>
      <c r="M100" s="23"/>
      <c r="N100" s="24"/>
      <c r="O100" s="23"/>
    </row>
    <row r="101" spans="1:15" x14ac:dyDescent="0.25">
      <c r="A101" s="27"/>
      <c r="B101" s="27"/>
      <c r="C101" s="27"/>
      <c r="D101" s="27"/>
      <c r="E101" s="28"/>
      <c r="F101" s="27"/>
      <c r="G101" s="29"/>
      <c r="H101" s="30"/>
      <c r="I101" s="28"/>
      <c r="J101" s="29"/>
      <c r="K101" s="29">
        <f>=IF(OR(C101="",I101=""),"",G101-J101)</f>
      </c>
      <c r="L101" s="30">
        <f>=IF(C101="","",IF(N101&lt;&gt;"","KAPANDI",IF(I101="",IF(AND(E101&lt;&gt;"",TODAY()-E101&gt;7),"GECİKTİ","BEKLİYOR"),IF(ROUND(G101-J101,2)=0,"MUTABIK","FARK VAR"))))</f>
      </c>
      <c r="M101" s="27"/>
      <c r="N101" s="28"/>
      <c r="O101" s="27"/>
    </row>
    <row r="102" spans="1:15" x14ac:dyDescent="0.25">
      <c r="A102" s="23"/>
      <c r="B102" s="23"/>
      <c r="C102" s="23"/>
      <c r="D102" s="23"/>
      <c r="E102" s="24"/>
      <c r="F102" s="23"/>
      <c r="G102" s="25"/>
      <c r="H102" s="26"/>
      <c r="I102" s="24"/>
      <c r="J102" s="25"/>
      <c r="K102" s="25">
        <f>=IF(OR(C102="",I102=""),"",G102-J102)</f>
      </c>
      <c r="L102" s="26">
        <f>=IF(C102="","",IF(N102&lt;&gt;"","KAPANDI",IF(I102="",IF(AND(E102&lt;&gt;"",TODAY()-E102&gt;7),"GECİKTİ","BEKLİYOR"),IF(ROUND(G102-J102,2)=0,"MUTABIK","FARK VAR"))))</f>
      </c>
      <c r="M102" s="23"/>
      <c r="N102" s="24"/>
      <c r="O102" s="23"/>
    </row>
    <row r="103" spans="1:15" x14ac:dyDescent="0.25">
      <c r="A103" s="27"/>
      <c r="B103" s="27"/>
      <c r="C103" s="27"/>
      <c r="D103" s="27"/>
      <c r="E103" s="28"/>
      <c r="F103" s="27"/>
      <c r="G103" s="29"/>
      <c r="H103" s="30"/>
      <c r="I103" s="28"/>
      <c r="J103" s="29"/>
      <c r="K103" s="29">
        <f>=IF(OR(C103="",I103=""),"",G103-J103)</f>
      </c>
      <c r="L103" s="30">
        <f>=IF(C103="","",IF(N103&lt;&gt;"","KAPANDI",IF(I103="",IF(AND(E103&lt;&gt;"",TODAY()-E103&gt;7),"GECİKTİ","BEKLİYOR"),IF(ROUND(G103-J103,2)=0,"MUTABIK","FARK VAR"))))</f>
      </c>
      <c r="M103" s="27"/>
      <c r="N103" s="28"/>
      <c r="O103" s="27"/>
    </row>
    <row r="104" spans="1:15" x14ac:dyDescent="0.25">
      <c r="A104" s="23"/>
      <c r="B104" s="23"/>
      <c r="C104" s="23"/>
      <c r="D104" s="23"/>
      <c r="E104" s="24"/>
      <c r="F104" s="23"/>
      <c r="G104" s="25"/>
      <c r="H104" s="26"/>
      <c r="I104" s="24"/>
      <c r="J104" s="25"/>
      <c r="K104" s="25">
        <f>=IF(OR(C104="",I104=""),"",G104-J104)</f>
      </c>
      <c r="L104" s="26">
        <f>=IF(C104="","",IF(N104&lt;&gt;"","KAPANDI",IF(I104="",IF(AND(E104&lt;&gt;"",TODAY()-E104&gt;7),"GECİKTİ","BEKLİYOR"),IF(ROUND(G104-J104,2)=0,"MUTABIK","FARK VAR"))))</f>
      </c>
      <c r="M104" s="23"/>
      <c r="N104" s="24"/>
      <c r="O104" s="23"/>
    </row>
    <row r="105" spans="1:15" x14ac:dyDescent="0.25">
      <c r="A105" s="27"/>
      <c r="B105" s="27"/>
      <c r="C105" s="27"/>
      <c r="D105" s="27"/>
      <c r="E105" s="28"/>
      <c r="F105" s="27"/>
      <c r="G105" s="29"/>
      <c r="H105" s="30"/>
      <c r="I105" s="28"/>
      <c r="J105" s="29"/>
      <c r="K105" s="29">
        <f>=IF(OR(C105="",I105=""),"",G105-J105)</f>
      </c>
      <c r="L105" s="30">
        <f>=IF(C105="","",IF(N105&lt;&gt;"","KAPANDI",IF(I105="",IF(AND(E105&lt;&gt;"",TODAY()-E105&gt;7),"GECİKTİ","BEKLİYOR"),IF(ROUND(G105-J105,2)=0,"MUTABIK","FARK VAR"))))</f>
      </c>
      <c r="M105" s="27"/>
      <c r="N105" s="28"/>
      <c r="O105" s="27"/>
    </row>
    <row r="106" spans="1:15" x14ac:dyDescent="0.25">
      <c r="A106" s="23"/>
      <c r="B106" s="23"/>
      <c r="C106" s="23"/>
      <c r="D106" s="23"/>
      <c r="E106" s="24"/>
      <c r="F106" s="23"/>
      <c r="G106" s="25"/>
      <c r="H106" s="26"/>
      <c r="I106" s="24"/>
      <c r="J106" s="25"/>
      <c r="K106" s="25">
        <f>=IF(OR(C106="",I106=""),"",G106-J106)</f>
      </c>
      <c r="L106" s="26">
        <f>=IF(C106="","",IF(N106&lt;&gt;"","KAPANDI",IF(I106="",IF(AND(E106&lt;&gt;"",TODAY()-E106&gt;7),"GECİKTİ","BEKLİYOR"),IF(ROUND(G106-J106,2)=0,"MUTABIK","FARK VAR"))))</f>
      </c>
      <c r="M106" s="23"/>
      <c r="N106" s="24"/>
      <c r="O106" s="23"/>
    </row>
    <row r="107" spans="1:15" x14ac:dyDescent="0.25">
      <c r="A107" s="27"/>
      <c r="B107" s="27"/>
      <c r="C107" s="27"/>
      <c r="D107" s="27"/>
      <c r="E107" s="28"/>
      <c r="F107" s="27"/>
      <c r="G107" s="29"/>
      <c r="H107" s="30"/>
      <c r="I107" s="28"/>
      <c r="J107" s="29"/>
      <c r="K107" s="29">
        <f>=IF(OR(C107="",I107=""),"",G107-J107)</f>
      </c>
      <c r="L107" s="30">
        <f>=IF(C107="","",IF(N107&lt;&gt;"","KAPANDI",IF(I107="",IF(AND(E107&lt;&gt;"",TODAY()-E107&gt;7),"GECİKTİ","BEKLİYOR"),IF(ROUND(G107-J107,2)=0,"MUTABIK","FARK VAR"))))</f>
      </c>
      <c r="M107" s="27"/>
      <c r="N107" s="28"/>
      <c r="O107" s="27"/>
    </row>
    <row r="108" spans="1:15" x14ac:dyDescent="0.25">
      <c r="A108" s="23"/>
      <c r="B108" s="23"/>
      <c r="C108" s="23"/>
      <c r="D108" s="23"/>
      <c r="E108" s="24"/>
      <c r="F108" s="23"/>
      <c r="G108" s="25"/>
      <c r="H108" s="26"/>
      <c r="I108" s="24"/>
      <c r="J108" s="25"/>
      <c r="K108" s="25">
        <f>=IF(OR(C108="",I108=""),"",G108-J108)</f>
      </c>
      <c r="L108" s="26">
        <f>=IF(C108="","",IF(N108&lt;&gt;"","KAPANDI",IF(I108="",IF(AND(E108&lt;&gt;"",TODAY()-E108&gt;7),"GECİKTİ","BEKLİYOR"),IF(ROUND(G108-J108,2)=0,"MUTABIK","FARK VAR"))))</f>
      </c>
      <c r="M108" s="23"/>
      <c r="N108" s="24"/>
      <c r="O108" s="23"/>
    </row>
    <row r="109" spans="1:15" x14ac:dyDescent="0.25">
      <c r="A109" s="27"/>
      <c r="B109" s="27"/>
      <c r="C109" s="27"/>
      <c r="D109" s="27"/>
      <c r="E109" s="28"/>
      <c r="F109" s="27"/>
      <c r="G109" s="29"/>
      <c r="H109" s="30"/>
      <c r="I109" s="28"/>
      <c r="J109" s="29"/>
      <c r="K109" s="29">
        <f>=IF(OR(C109="",I109=""),"",G109-J109)</f>
      </c>
      <c r="L109" s="30">
        <f>=IF(C109="","",IF(N109&lt;&gt;"","KAPANDI",IF(I109="",IF(AND(E109&lt;&gt;"",TODAY()-E109&gt;7),"GECİKTİ","BEKLİYOR"),IF(ROUND(G109-J109,2)=0,"MUTABIK","FARK VAR"))))</f>
      </c>
      <c r="M109" s="27"/>
      <c r="N109" s="28"/>
      <c r="O109" s="27"/>
    </row>
    <row r="110" spans="1:15" x14ac:dyDescent="0.25">
      <c r="A110" s="23"/>
      <c r="B110" s="23"/>
      <c r="C110" s="23"/>
      <c r="D110" s="23"/>
      <c r="E110" s="24"/>
      <c r="F110" s="23"/>
      <c r="G110" s="25"/>
      <c r="H110" s="26"/>
      <c r="I110" s="24"/>
      <c r="J110" s="25"/>
      <c r="K110" s="25">
        <f>=IF(OR(C110="",I110=""),"",G110-J110)</f>
      </c>
      <c r="L110" s="26">
        <f>=IF(C110="","",IF(N110&lt;&gt;"","KAPANDI",IF(I110="",IF(AND(E110&lt;&gt;"",TODAY()-E110&gt;7),"GECİKTİ","BEKLİYOR"),IF(ROUND(G110-J110,2)=0,"MUTABIK","FARK VAR"))))</f>
      </c>
      <c r="M110" s="23"/>
      <c r="N110" s="24"/>
      <c r="O110" s="23"/>
    </row>
    <row r="111" spans="1:15" x14ac:dyDescent="0.25">
      <c r="A111" s="27"/>
      <c r="B111" s="27"/>
      <c r="C111" s="27"/>
      <c r="D111" s="27"/>
      <c r="E111" s="28"/>
      <c r="F111" s="27"/>
      <c r="G111" s="29"/>
      <c r="H111" s="30"/>
      <c r="I111" s="28"/>
      <c r="J111" s="29"/>
      <c r="K111" s="29">
        <f>=IF(OR(C111="",I111=""),"",G111-J111)</f>
      </c>
      <c r="L111" s="30">
        <f>=IF(C111="","",IF(N111&lt;&gt;"","KAPANDI",IF(I111="",IF(AND(E111&lt;&gt;"",TODAY()-E111&gt;7),"GECİKTİ","BEKLİYOR"),IF(ROUND(G111-J111,2)=0,"MUTABIK","FARK VAR"))))</f>
      </c>
      <c r="M111" s="27"/>
      <c r="N111" s="28"/>
      <c r="O111" s="27"/>
    </row>
    <row r="112" spans="1:15" x14ac:dyDescent="0.25">
      <c r="A112" s="23"/>
      <c r="B112" s="23"/>
      <c r="C112" s="23"/>
      <c r="D112" s="23"/>
      <c r="E112" s="24"/>
      <c r="F112" s="23"/>
      <c r="G112" s="25"/>
      <c r="H112" s="26"/>
      <c r="I112" s="24"/>
      <c r="J112" s="25"/>
      <c r="K112" s="25">
        <f>=IF(OR(C112="",I112=""),"",G112-J112)</f>
      </c>
      <c r="L112" s="26">
        <f>=IF(C112="","",IF(N112&lt;&gt;"","KAPANDI",IF(I112="",IF(AND(E112&lt;&gt;"",TODAY()-E112&gt;7),"GECİKTİ","BEKLİYOR"),IF(ROUND(G112-J112,2)=0,"MUTABIK","FARK VAR"))))</f>
      </c>
      <c r="M112" s="23"/>
      <c r="N112" s="24"/>
      <c r="O112" s="23"/>
    </row>
    <row r="113" spans="1:15" x14ac:dyDescent="0.25">
      <c r="A113" s="27"/>
      <c r="B113" s="27"/>
      <c r="C113" s="27"/>
      <c r="D113" s="27"/>
      <c r="E113" s="28"/>
      <c r="F113" s="27"/>
      <c r="G113" s="29"/>
      <c r="H113" s="30"/>
      <c r="I113" s="28"/>
      <c r="J113" s="29"/>
      <c r="K113" s="29">
        <f>=IF(OR(C113="",I113=""),"",G113-J113)</f>
      </c>
      <c r="L113" s="30">
        <f>=IF(C113="","",IF(N113&lt;&gt;"","KAPANDI",IF(I113="",IF(AND(E113&lt;&gt;"",TODAY()-E113&gt;7),"GECİKTİ","BEKLİYOR"),IF(ROUND(G113-J113,2)=0,"MUTABIK","FARK VAR"))))</f>
      </c>
      <c r="M113" s="27"/>
      <c r="N113" s="28"/>
      <c r="O113" s="27"/>
    </row>
    <row r="114" spans="1:15" x14ac:dyDescent="0.25">
      <c r="A114" s="23"/>
      <c r="B114" s="23"/>
      <c r="C114" s="23"/>
      <c r="D114" s="23"/>
      <c r="E114" s="24"/>
      <c r="F114" s="23"/>
      <c r="G114" s="25"/>
      <c r="H114" s="26"/>
      <c r="I114" s="24"/>
      <c r="J114" s="25"/>
      <c r="K114" s="25">
        <f>=IF(OR(C114="",I114=""),"",G114-J114)</f>
      </c>
      <c r="L114" s="26">
        <f>=IF(C114="","",IF(N114&lt;&gt;"","KAPANDI",IF(I114="",IF(AND(E114&lt;&gt;"",TODAY()-E114&gt;7),"GECİKTİ","BEKLİYOR"),IF(ROUND(G114-J114,2)=0,"MUTABIK","FARK VAR"))))</f>
      </c>
      <c r="M114" s="23"/>
      <c r="N114" s="24"/>
      <c r="O114" s="23"/>
    </row>
    <row r="115" spans="1:15" x14ac:dyDescent="0.25">
      <c r="A115" s="27"/>
      <c r="B115" s="27"/>
      <c r="C115" s="27"/>
      <c r="D115" s="27"/>
      <c r="E115" s="28"/>
      <c r="F115" s="27"/>
      <c r="G115" s="29"/>
      <c r="H115" s="30"/>
      <c r="I115" s="28"/>
      <c r="J115" s="29"/>
      <c r="K115" s="29">
        <f>=IF(OR(C115="",I115=""),"",G115-J115)</f>
      </c>
      <c r="L115" s="30">
        <f>=IF(C115="","",IF(N115&lt;&gt;"","KAPANDI",IF(I115="",IF(AND(E115&lt;&gt;"",TODAY()-E115&gt;7),"GECİKTİ","BEKLİYOR"),IF(ROUND(G115-J115,2)=0,"MUTABIK","FARK VAR"))))</f>
      </c>
      <c r="M115" s="27"/>
      <c r="N115" s="28"/>
      <c r="O115" s="27"/>
    </row>
    <row r="116" spans="1:15" x14ac:dyDescent="0.25">
      <c r="A116" s="23"/>
      <c r="B116" s="23"/>
      <c r="C116" s="23"/>
      <c r="D116" s="23"/>
      <c r="E116" s="24"/>
      <c r="F116" s="23"/>
      <c r="G116" s="25"/>
      <c r="H116" s="26"/>
      <c r="I116" s="24"/>
      <c r="J116" s="25"/>
      <c r="K116" s="25">
        <f>=IF(OR(C116="",I116=""),"",G116-J116)</f>
      </c>
      <c r="L116" s="26">
        <f>=IF(C116="","",IF(N116&lt;&gt;"","KAPANDI",IF(I116="",IF(AND(E116&lt;&gt;"",TODAY()-E116&gt;7),"GECİKTİ","BEKLİYOR"),IF(ROUND(G116-J116,2)=0,"MUTABIK","FARK VAR"))))</f>
      </c>
      <c r="M116" s="23"/>
      <c r="N116" s="24"/>
      <c r="O116" s="23"/>
    </row>
    <row r="117" spans="1:15" x14ac:dyDescent="0.25">
      <c r="A117" s="27"/>
      <c r="B117" s="27"/>
      <c r="C117" s="27"/>
      <c r="D117" s="27"/>
      <c r="E117" s="28"/>
      <c r="F117" s="27"/>
      <c r="G117" s="29"/>
      <c r="H117" s="30"/>
      <c r="I117" s="28"/>
      <c r="J117" s="29"/>
      <c r="K117" s="29">
        <f>=IF(OR(C117="",I117=""),"",G117-J117)</f>
      </c>
      <c r="L117" s="30">
        <f>=IF(C117="","",IF(N117&lt;&gt;"","KAPANDI",IF(I117="",IF(AND(E117&lt;&gt;"",TODAY()-E117&gt;7),"GECİKTİ","BEKLİYOR"),IF(ROUND(G117-J117,2)=0,"MUTABIK","FARK VAR"))))</f>
      </c>
      <c r="M117" s="27"/>
      <c r="N117" s="28"/>
      <c r="O117" s="27"/>
    </row>
    <row r="118" spans="1:15" x14ac:dyDescent="0.25">
      <c r="A118" s="23"/>
      <c r="B118" s="23"/>
      <c r="C118" s="23"/>
      <c r="D118" s="23"/>
      <c r="E118" s="24"/>
      <c r="F118" s="23"/>
      <c r="G118" s="25"/>
      <c r="H118" s="26"/>
      <c r="I118" s="24"/>
      <c r="J118" s="25"/>
      <c r="K118" s="25">
        <f>=IF(OR(C118="",I118=""),"",G118-J118)</f>
      </c>
      <c r="L118" s="26">
        <f>=IF(C118="","",IF(N118&lt;&gt;"","KAPANDI",IF(I118="",IF(AND(E118&lt;&gt;"",TODAY()-E118&gt;7),"GECİKTİ","BEKLİYOR"),IF(ROUND(G118-J118,2)=0,"MUTABIK","FARK VAR"))))</f>
      </c>
      <c r="M118" s="23"/>
      <c r="N118" s="24"/>
      <c r="O118" s="23"/>
    </row>
    <row r="119" spans="1:15" x14ac:dyDescent="0.25">
      <c r="A119" s="27"/>
      <c r="B119" s="27"/>
      <c r="C119" s="27"/>
      <c r="D119" s="27"/>
      <c r="E119" s="28"/>
      <c r="F119" s="27"/>
      <c r="G119" s="29"/>
      <c r="H119" s="30"/>
      <c r="I119" s="28"/>
      <c r="J119" s="29"/>
      <c r="K119" s="29">
        <f>=IF(OR(C119="",I119=""),"",G119-J119)</f>
      </c>
      <c r="L119" s="30">
        <f>=IF(C119="","",IF(N119&lt;&gt;"","KAPANDI",IF(I119="",IF(AND(E119&lt;&gt;"",TODAY()-E119&gt;7),"GECİKTİ","BEKLİYOR"),IF(ROUND(G119-J119,2)=0,"MUTABIK","FARK VAR"))))</f>
      </c>
      <c r="M119" s="27"/>
      <c r="N119" s="28"/>
      <c r="O119" s="27"/>
    </row>
    <row r="120" spans="1:15" x14ac:dyDescent="0.25">
      <c r="A120" s="23"/>
      <c r="B120" s="23"/>
      <c r="C120" s="23"/>
      <c r="D120" s="23"/>
      <c r="E120" s="24"/>
      <c r="F120" s="23"/>
      <c r="G120" s="25"/>
      <c r="H120" s="26"/>
      <c r="I120" s="24"/>
      <c r="J120" s="25"/>
      <c r="K120" s="25">
        <f>=IF(OR(C120="",I120=""),"",G120-J120)</f>
      </c>
      <c r="L120" s="26">
        <f>=IF(C120="","",IF(N120&lt;&gt;"","KAPANDI",IF(I120="",IF(AND(E120&lt;&gt;"",TODAY()-E120&gt;7),"GECİKTİ","BEKLİYOR"),IF(ROUND(G120-J120,2)=0,"MUTABIK","FARK VAR"))))</f>
      </c>
      <c r="M120" s="23"/>
      <c r="N120" s="24"/>
      <c r="O120" s="23"/>
    </row>
    <row r="121" spans="1:15" x14ac:dyDescent="0.25">
      <c r="A121" s="27"/>
      <c r="B121" s="27"/>
      <c r="C121" s="27"/>
      <c r="D121" s="27"/>
      <c r="E121" s="28"/>
      <c r="F121" s="27"/>
      <c r="G121" s="29"/>
      <c r="H121" s="30"/>
      <c r="I121" s="28"/>
      <c r="J121" s="29"/>
      <c r="K121" s="29">
        <f>=IF(OR(C121="",I121=""),"",G121-J121)</f>
      </c>
      <c r="L121" s="30">
        <f>=IF(C121="","",IF(N121&lt;&gt;"","KAPANDI",IF(I121="",IF(AND(E121&lt;&gt;"",TODAY()-E121&gt;7),"GECİKTİ","BEKLİYOR"),IF(ROUND(G121-J121,2)=0,"MUTABIK","FARK VAR"))))</f>
      </c>
      <c r="M121" s="27"/>
      <c r="N121" s="28"/>
      <c r="O121" s="27"/>
    </row>
    <row r="122" spans="1:15" x14ac:dyDescent="0.25">
      <c r="A122" s="23"/>
      <c r="B122" s="23"/>
      <c r="C122" s="23"/>
      <c r="D122" s="23"/>
      <c r="E122" s="24"/>
      <c r="F122" s="23"/>
      <c r="G122" s="25"/>
      <c r="H122" s="26"/>
      <c r="I122" s="24"/>
      <c r="J122" s="25"/>
      <c r="K122" s="25">
        <f>=IF(OR(C122="",I122=""),"",G122-J122)</f>
      </c>
      <c r="L122" s="26">
        <f>=IF(C122="","",IF(N122&lt;&gt;"","KAPANDI",IF(I122="",IF(AND(E122&lt;&gt;"",TODAY()-E122&gt;7),"GECİKTİ","BEKLİYOR"),IF(ROUND(G122-J122,2)=0,"MUTABIK","FARK VAR"))))</f>
      </c>
      <c r="M122" s="23"/>
      <c r="N122" s="24"/>
      <c r="O122" s="23"/>
    </row>
    <row r="123" spans="1:15" x14ac:dyDescent="0.25">
      <c r="A123" s="27"/>
      <c r="B123" s="27"/>
      <c r="C123" s="27"/>
      <c r="D123" s="27"/>
      <c r="E123" s="28"/>
      <c r="F123" s="27"/>
      <c r="G123" s="29"/>
      <c r="H123" s="30"/>
      <c r="I123" s="28"/>
      <c r="J123" s="29"/>
      <c r="K123" s="29">
        <f>=IF(OR(C123="",I123=""),"",G123-J123)</f>
      </c>
      <c r="L123" s="30">
        <f>=IF(C123="","",IF(N123&lt;&gt;"","KAPANDI",IF(I123="",IF(AND(E123&lt;&gt;"",TODAY()-E123&gt;7),"GECİKTİ","BEKLİYOR"),IF(ROUND(G123-J123,2)=0,"MUTABIK","FARK VAR"))))</f>
      </c>
      <c r="M123" s="27"/>
      <c r="N123" s="28"/>
      <c r="O123" s="27"/>
    </row>
    <row r="124" spans="1:15" x14ac:dyDescent="0.25">
      <c r="A124" s="23"/>
      <c r="B124" s="23"/>
      <c r="C124" s="23"/>
      <c r="D124" s="23"/>
      <c r="E124" s="24"/>
      <c r="F124" s="23"/>
      <c r="G124" s="25"/>
      <c r="H124" s="26"/>
      <c r="I124" s="24"/>
      <c r="J124" s="25"/>
      <c r="K124" s="25">
        <f>=IF(OR(C124="",I124=""),"",G124-J124)</f>
      </c>
      <c r="L124" s="26">
        <f>=IF(C124="","",IF(N124&lt;&gt;"","KAPANDI",IF(I124="",IF(AND(E124&lt;&gt;"",TODAY()-E124&gt;7),"GECİKTİ","BEKLİYOR"),IF(ROUND(G124-J124,2)=0,"MUTABIK","FARK VAR"))))</f>
      </c>
      <c r="M124" s="23"/>
      <c r="N124" s="24"/>
      <c r="O124" s="23"/>
    </row>
    <row r="125" spans="1:15" x14ac:dyDescent="0.25">
      <c r="A125" s="27"/>
      <c r="B125" s="27"/>
      <c r="C125" s="27"/>
      <c r="D125" s="27"/>
      <c r="E125" s="28"/>
      <c r="F125" s="27"/>
      <c r="G125" s="29"/>
      <c r="H125" s="30"/>
      <c r="I125" s="28"/>
      <c r="J125" s="29"/>
      <c r="K125" s="29">
        <f>=IF(OR(C125="",I125=""),"",G125-J125)</f>
      </c>
      <c r="L125" s="30">
        <f>=IF(C125="","",IF(N125&lt;&gt;"","KAPANDI",IF(I125="",IF(AND(E125&lt;&gt;"",TODAY()-E125&gt;7),"GECİKTİ","BEKLİYOR"),IF(ROUND(G125-J125,2)=0,"MUTABIK","FARK VAR"))))</f>
      </c>
      <c r="M125" s="27"/>
      <c r="N125" s="28"/>
      <c r="O125" s="27"/>
    </row>
    <row r="126" spans="1:15" x14ac:dyDescent="0.25">
      <c r="A126" s="23"/>
      <c r="B126" s="23"/>
      <c r="C126" s="23"/>
      <c r="D126" s="23"/>
      <c r="E126" s="24"/>
      <c r="F126" s="23"/>
      <c r="G126" s="25"/>
      <c r="H126" s="26"/>
      <c r="I126" s="24"/>
      <c r="J126" s="25"/>
      <c r="K126" s="25">
        <f>=IF(OR(C126="",I126=""),"",G126-J126)</f>
      </c>
      <c r="L126" s="26">
        <f>=IF(C126="","",IF(N126&lt;&gt;"","KAPANDI",IF(I126="",IF(AND(E126&lt;&gt;"",TODAY()-E126&gt;7),"GECİKTİ","BEKLİYOR"),IF(ROUND(G126-J126,2)=0,"MUTABIK","FARK VAR"))))</f>
      </c>
      <c r="M126" s="23"/>
      <c r="N126" s="24"/>
      <c r="O126" s="23"/>
    </row>
    <row r="127" spans="1:15" x14ac:dyDescent="0.25">
      <c r="A127" s="27"/>
      <c r="B127" s="27"/>
      <c r="C127" s="27"/>
      <c r="D127" s="27"/>
      <c r="E127" s="28"/>
      <c r="F127" s="27"/>
      <c r="G127" s="29"/>
      <c r="H127" s="30"/>
      <c r="I127" s="28"/>
      <c r="J127" s="29"/>
      <c r="K127" s="29">
        <f>=IF(OR(C127="",I127=""),"",G127-J127)</f>
      </c>
      <c r="L127" s="30">
        <f>=IF(C127="","",IF(N127&lt;&gt;"","KAPANDI",IF(I127="",IF(AND(E127&lt;&gt;"",TODAY()-E127&gt;7),"GECİKTİ","BEKLİYOR"),IF(ROUND(G127-J127,2)=0,"MUTABIK","FARK VAR"))))</f>
      </c>
      <c r="M127" s="27"/>
      <c r="N127" s="28"/>
      <c r="O127" s="27"/>
    </row>
    <row r="128" spans="1:15" x14ac:dyDescent="0.25">
      <c r="A128" s="23"/>
      <c r="B128" s="23"/>
      <c r="C128" s="23"/>
      <c r="D128" s="23"/>
      <c r="E128" s="24"/>
      <c r="F128" s="23"/>
      <c r="G128" s="25"/>
      <c r="H128" s="26"/>
      <c r="I128" s="24"/>
      <c r="J128" s="25"/>
      <c r="K128" s="25">
        <f>=IF(OR(C128="",I128=""),"",G128-J128)</f>
      </c>
      <c r="L128" s="26">
        <f>=IF(C128="","",IF(N128&lt;&gt;"","KAPANDI",IF(I128="",IF(AND(E128&lt;&gt;"",TODAY()-E128&gt;7),"GECİKTİ","BEKLİYOR"),IF(ROUND(G128-J128,2)=0,"MUTABIK","FARK VAR"))))</f>
      </c>
      <c r="M128" s="23"/>
      <c r="N128" s="24"/>
      <c r="O128" s="23"/>
    </row>
    <row r="129" spans="1:15" x14ac:dyDescent="0.25">
      <c r="A129" s="27"/>
      <c r="B129" s="27"/>
      <c r="C129" s="27"/>
      <c r="D129" s="27"/>
      <c r="E129" s="28"/>
      <c r="F129" s="27"/>
      <c r="G129" s="29"/>
      <c r="H129" s="30"/>
      <c r="I129" s="28"/>
      <c r="J129" s="29"/>
      <c r="K129" s="29">
        <f>=IF(OR(C129="",I129=""),"",G129-J129)</f>
      </c>
      <c r="L129" s="30">
        <f>=IF(C129="","",IF(N129&lt;&gt;"","KAPANDI",IF(I129="",IF(AND(E129&lt;&gt;"",TODAY()-E129&gt;7),"GECİKTİ","BEKLİYOR"),IF(ROUND(G129-J129,2)=0,"MUTABIK","FARK VAR"))))</f>
      </c>
      <c r="M129" s="27"/>
      <c r="N129" s="28"/>
      <c r="O129" s="27"/>
    </row>
    <row r="130" spans="1:15" x14ac:dyDescent="0.25">
      <c r="A130" s="23"/>
      <c r="B130" s="23"/>
      <c r="C130" s="23"/>
      <c r="D130" s="23"/>
      <c r="E130" s="24"/>
      <c r="F130" s="23"/>
      <c r="G130" s="25"/>
      <c r="H130" s="26"/>
      <c r="I130" s="24"/>
      <c r="J130" s="25"/>
      <c r="K130" s="25">
        <f>=IF(OR(C130="",I130=""),"",G130-J130)</f>
      </c>
      <c r="L130" s="26">
        <f>=IF(C130="","",IF(N130&lt;&gt;"","KAPANDI",IF(I130="",IF(AND(E130&lt;&gt;"",TODAY()-E130&gt;7),"GECİKTİ","BEKLİYOR"),IF(ROUND(G130-J130,2)=0,"MUTABIK","FARK VAR"))))</f>
      </c>
      <c r="M130" s="23"/>
      <c r="N130" s="24"/>
      <c r="O130" s="23"/>
    </row>
    <row r="131" spans="1:15" x14ac:dyDescent="0.25">
      <c r="A131" s="27"/>
      <c r="B131" s="27"/>
      <c r="C131" s="27"/>
      <c r="D131" s="27"/>
      <c r="E131" s="28"/>
      <c r="F131" s="27"/>
      <c r="G131" s="29"/>
      <c r="H131" s="30"/>
      <c r="I131" s="28"/>
      <c r="J131" s="29"/>
      <c r="K131" s="29">
        <f>=IF(OR(C131="",I131=""),"",G131-J131)</f>
      </c>
      <c r="L131" s="30">
        <f>=IF(C131="","",IF(N131&lt;&gt;"","KAPANDI",IF(I131="",IF(AND(E131&lt;&gt;"",TODAY()-E131&gt;7),"GECİKTİ","BEKLİYOR"),IF(ROUND(G131-J131,2)=0,"MUTABIK","FARK VAR"))))</f>
      </c>
      <c r="M131" s="27"/>
      <c r="N131" s="28"/>
      <c r="O131" s="27"/>
    </row>
    <row r="132" spans="1:15" x14ac:dyDescent="0.25">
      <c r="A132" s="23"/>
      <c r="B132" s="23"/>
      <c r="C132" s="23"/>
      <c r="D132" s="23"/>
      <c r="E132" s="24"/>
      <c r="F132" s="23"/>
      <c r="G132" s="25"/>
      <c r="H132" s="26"/>
      <c r="I132" s="24"/>
      <c r="J132" s="25"/>
      <c r="K132" s="25">
        <f>=IF(OR(C132="",I132=""),"",G132-J132)</f>
      </c>
      <c r="L132" s="26">
        <f>=IF(C132="","",IF(N132&lt;&gt;"","KAPANDI",IF(I132="",IF(AND(E132&lt;&gt;"",TODAY()-E132&gt;7),"GECİKTİ","BEKLİYOR"),IF(ROUND(G132-J132,2)=0,"MUTABIK","FARK VAR"))))</f>
      </c>
      <c r="M132" s="23"/>
      <c r="N132" s="24"/>
      <c r="O132" s="23"/>
    </row>
    <row r="133" spans="1:15" x14ac:dyDescent="0.25">
      <c r="A133" s="27"/>
      <c r="B133" s="27"/>
      <c r="C133" s="27"/>
      <c r="D133" s="27"/>
      <c r="E133" s="28"/>
      <c r="F133" s="27"/>
      <c r="G133" s="29"/>
      <c r="H133" s="30"/>
      <c r="I133" s="28"/>
      <c r="J133" s="29"/>
      <c r="K133" s="29">
        <f>=IF(OR(C133="",I133=""),"",G133-J133)</f>
      </c>
      <c r="L133" s="30">
        <f>=IF(C133="","",IF(N133&lt;&gt;"","KAPANDI",IF(I133="",IF(AND(E133&lt;&gt;"",TODAY()-E133&gt;7),"GECİKTİ","BEKLİYOR"),IF(ROUND(G133-J133,2)=0,"MUTABIK","FARK VAR"))))</f>
      </c>
      <c r="M133" s="27"/>
      <c r="N133" s="28"/>
      <c r="O133" s="27"/>
    </row>
    <row r="134" spans="1:15" x14ac:dyDescent="0.25">
      <c r="A134" s="23"/>
      <c r="B134" s="23"/>
      <c r="C134" s="23"/>
      <c r="D134" s="23"/>
      <c r="E134" s="24"/>
      <c r="F134" s="23"/>
      <c r="G134" s="25"/>
      <c r="H134" s="26"/>
      <c r="I134" s="24"/>
      <c r="J134" s="25"/>
      <c r="K134" s="25">
        <f>=IF(OR(C134="",I134=""),"",G134-J134)</f>
      </c>
      <c r="L134" s="26">
        <f>=IF(C134="","",IF(N134&lt;&gt;"","KAPANDI",IF(I134="",IF(AND(E134&lt;&gt;"",TODAY()-E134&gt;7),"GECİKTİ","BEKLİYOR"),IF(ROUND(G134-J134,2)=0,"MUTABIK","FARK VAR"))))</f>
      </c>
      <c r="M134" s="23"/>
      <c r="N134" s="24"/>
      <c r="O134" s="23"/>
    </row>
    <row r="135" spans="1:15" x14ac:dyDescent="0.25">
      <c r="A135" s="27"/>
      <c r="B135" s="27"/>
      <c r="C135" s="27"/>
      <c r="D135" s="27"/>
      <c r="E135" s="28"/>
      <c r="F135" s="27"/>
      <c r="G135" s="29"/>
      <c r="H135" s="30"/>
      <c r="I135" s="28"/>
      <c r="J135" s="29"/>
      <c r="K135" s="29">
        <f>=IF(OR(C135="",I135=""),"",G135-J135)</f>
      </c>
      <c r="L135" s="30">
        <f>=IF(C135="","",IF(N135&lt;&gt;"","KAPANDI",IF(I135="",IF(AND(E135&lt;&gt;"",TODAY()-E135&gt;7),"GECİKTİ","BEKLİYOR"),IF(ROUND(G135-J135,2)=0,"MUTABIK","FARK VAR"))))</f>
      </c>
      <c r="M135" s="27"/>
      <c r="N135" s="28"/>
      <c r="O135" s="27"/>
    </row>
    <row r="136" spans="1:15" x14ac:dyDescent="0.25">
      <c r="A136" s="23"/>
      <c r="B136" s="23"/>
      <c r="C136" s="23"/>
      <c r="D136" s="23"/>
      <c r="E136" s="24"/>
      <c r="F136" s="23"/>
      <c r="G136" s="25"/>
      <c r="H136" s="26"/>
      <c r="I136" s="24"/>
      <c r="J136" s="25"/>
      <c r="K136" s="25">
        <f>=IF(OR(C136="",I136=""),"",G136-J136)</f>
      </c>
      <c r="L136" s="26">
        <f>=IF(C136="","",IF(N136&lt;&gt;"","KAPANDI",IF(I136="",IF(AND(E136&lt;&gt;"",TODAY()-E136&gt;7),"GECİKTİ","BEKLİYOR"),IF(ROUND(G136-J136,2)=0,"MUTABIK","FARK VAR"))))</f>
      </c>
      <c r="M136" s="23"/>
      <c r="N136" s="24"/>
      <c r="O136" s="23"/>
    </row>
    <row r="137" spans="1:15" x14ac:dyDescent="0.25">
      <c r="A137" s="27"/>
      <c r="B137" s="27"/>
      <c r="C137" s="27"/>
      <c r="D137" s="27"/>
      <c r="E137" s="28"/>
      <c r="F137" s="27"/>
      <c r="G137" s="29"/>
      <c r="H137" s="30"/>
      <c r="I137" s="28"/>
      <c r="J137" s="29"/>
      <c r="K137" s="29">
        <f>=IF(OR(C137="",I137=""),"",G137-J137)</f>
      </c>
      <c r="L137" s="30">
        <f>=IF(C137="","",IF(N137&lt;&gt;"","KAPANDI",IF(I137="",IF(AND(E137&lt;&gt;"",TODAY()-E137&gt;7),"GECİKTİ","BEKLİYOR"),IF(ROUND(G137-J137,2)=0,"MUTABIK","FARK VAR"))))</f>
      </c>
      <c r="M137" s="27"/>
      <c r="N137" s="28"/>
      <c r="O137" s="27"/>
    </row>
    <row r="138" spans="1:15" x14ac:dyDescent="0.25">
      <c r="A138" s="23"/>
      <c r="B138" s="23"/>
      <c r="C138" s="23"/>
      <c r="D138" s="23"/>
      <c r="E138" s="24"/>
      <c r="F138" s="23"/>
      <c r="G138" s="25"/>
      <c r="H138" s="26"/>
      <c r="I138" s="24"/>
      <c r="J138" s="25"/>
      <c r="K138" s="25">
        <f>=IF(OR(C138="",I138=""),"",G138-J138)</f>
      </c>
      <c r="L138" s="26">
        <f>=IF(C138="","",IF(N138&lt;&gt;"","KAPANDI",IF(I138="",IF(AND(E138&lt;&gt;"",TODAY()-E138&gt;7),"GECİKTİ","BEKLİYOR"),IF(ROUND(G138-J138,2)=0,"MUTABIK","FARK VAR"))))</f>
      </c>
      <c r="M138" s="23"/>
      <c r="N138" s="24"/>
      <c r="O138" s="23"/>
    </row>
    <row r="139" spans="1:15" x14ac:dyDescent="0.25">
      <c r="A139" s="27"/>
      <c r="B139" s="27"/>
      <c r="C139" s="27"/>
      <c r="D139" s="27"/>
      <c r="E139" s="28"/>
      <c r="F139" s="27"/>
      <c r="G139" s="29"/>
      <c r="H139" s="30"/>
      <c r="I139" s="28"/>
      <c r="J139" s="29"/>
      <c r="K139" s="29">
        <f>=IF(OR(C139="",I139=""),"",G139-J139)</f>
      </c>
      <c r="L139" s="30">
        <f>=IF(C139="","",IF(N139&lt;&gt;"","KAPANDI",IF(I139="",IF(AND(E139&lt;&gt;"",TODAY()-E139&gt;7),"GECİKTİ","BEKLİYOR"),IF(ROUND(G139-J139,2)=0,"MUTABIK","FARK VAR"))))</f>
      </c>
      <c r="M139" s="27"/>
      <c r="N139" s="28"/>
      <c r="O139" s="27"/>
    </row>
    <row r="140" spans="1:15" x14ac:dyDescent="0.25">
      <c r="A140" s="23"/>
      <c r="B140" s="23"/>
      <c r="C140" s="23"/>
      <c r="D140" s="23"/>
      <c r="E140" s="24"/>
      <c r="F140" s="23"/>
      <c r="G140" s="25"/>
      <c r="H140" s="26"/>
      <c r="I140" s="24"/>
      <c r="J140" s="25"/>
      <c r="K140" s="25">
        <f>=IF(OR(C140="",I140=""),"",G140-J140)</f>
      </c>
      <c r="L140" s="26">
        <f>=IF(C140="","",IF(N140&lt;&gt;"","KAPANDI",IF(I140="",IF(AND(E140&lt;&gt;"",TODAY()-E140&gt;7),"GECİKTİ","BEKLİYOR"),IF(ROUND(G140-J140,2)=0,"MUTABIK","FARK VAR"))))</f>
      </c>
      <c r="M140" s="23"/>
      <c r="N140" s="24"/>
      <c r="O140" s="23"/>
    </row>
    <row r="141" spans="1:15" x14ac:dyDescent="0.25">
      <c r="A141" s="27"/>
      <c r="B141" s="27"/>
      <c r="C141" s="27"/>
      <c r="D141" s="27"/>
      <c r="E141" s="28"/>
      <c r="F141" s="27"/>
      <c r="G141" s="29"/>
      <c r="H141" s="30"/>
      <c r="I141" s="28"/>
      <c r="J141" s="29"/>
      <c r="K141" s="29">
        <f>=IF(OR(C141="",I141=""),"",G141-J141)</f>
      </c>
      <c r="L141" s="30">
        <f>=IF(C141="","",IF(N141&lt;&gt;"","KAPANDI",IF(I141="",IF(AND(E141&lt;&gt;"",TODAY()-E141&gt;7),"GECİKTİ","BEKLİYOR"),IF(ROUND(G141-J141,2)=0,"MUTABIK","FARK VAR"))))</f>
      </c>
      <c r="M141" s="27"/>
      <c r="N141" s="28"/>
      <c r="O141" s="27"/>
    </row>
    <row r="142" spans="1:15" x14ac:dyDescent="0.25">
      <c r="A142" s="23"/>
      <c r="B142" s="23"/>
      <c r="C142" s="23"/>
      <c r="D142" s="23"/>
      <c r="E142" s="24"/>
      <c r="F142" s="23"/>
      <c r="G142" s="25"/>
      <c r="H142" s="26"/>
      <c r="I142" s="24"/>
      <c r="J142" s="25"/>
      <c r="K142" s="25">
        <f>=IF(OR(C142="",I142=""),"",G142-J142)</f>
      </c>
      <c r="L142" s="26">
        <f>=IF(C142="","",IF(N142&lt;&gt;"","KAPANDI",IF(I142="",IF(AND(E142&lt;&gt;"",TODAY()-E142&gt;7),"GECİKTİ","BEKLİYOR"),IF(ROUND(G142-J142,2)=0,"MUTABIK","FARK VAR"))))</f>
      </c>
      <c r="M142" s="23"/>
      <c r="N142" s="24"/>
      <c r="O142" s="23"/>
    </row>
    <row r="143" spans="1:15" x14ac:dyDescent="0.25">
      <c r="A143" s="27"/>
      <c r="B143" s="27"/>
      <c r="C143" s="27"/>
      <c r="D143" s="27"/>
      <c r="E143" s="28"/>
      <c r="F143" s="27"/>
      <c r="G143" s="29"/>
      <c r="H143" s="30"/>
      <c r="I143" s="28"/>
      <c r="J143" s="29"/>
      <c r="K143" s="29">
        <f>=IF(OR(C143="",I143=""),"",G143-J143)</f>
      </c>
      <c r="L143" s="30">
        <f>=IF(C143="","",IF(N143&lt;&gt;"","KAPANDI",IF(I143="",IF(AND(E143&lt;&gt;"",TODAY()-E143&gt;7),"GECİKTİ","BEKLİYOR"),IF(ROUND(G143-J143,2)=0,"MUTABIK","FARK VAR"))))</f>
      </c>
      <c r="M143" s="27"/>
      <c r="N143" s="28"/>
      <c r="O143" s="27"/>
    </row>
    <row r="144" spans="1:15" x14ac:dyDescent="0.25">
      <c r="A144" s="23"/>
      <c r="B144" s="23"/>
      <c r="C144" s="23"/>
      <c r="D144" s="23"/>
      <c r="E144" s="24"/>
      <c r="F144" s="23"/>
      <c r="G144" s="25"/>
      <c r="H144" s="26"/>
      <c r="I144" s="24"/>
      <c r="J144" s="25"/>
      <c r="K144" s="25">
        <f>=IF(OR(C144="",I144=""),"",G144-J144)</f>
      </c>
      <c r="L144" s="26">
        <f>=IF(C144="","",IF(N144&lt;&gt;"","KAPANDI",IF(I144="",IF(AND(E144&lt;&gt;"",TODAY()-E144&gt;7),"GECİKTİ","BEKLİYOR"),IF(ROUND(G144-J144,2)=0,"MUTABIK","FARK VAR"))))</f>
      </c>
      <c r="M144" s="23"/>
      <c r="N144" s="24"/>
      <c r="O144" s="23"/>
    </row>
    <row r="145" spans="1:15" x14ac:dyDescent="0.25">
      <c r="A145" s="27"/>
      <c r="B145" s="27"/>
      <c r="C145" s="27"/>
      <c r="D145" s="27"/>
      <c r="E145" s="28"/>
      <c r="F145" s="27"/>
      <c r="G145" s="29"/>
      <c r="H145" s="30"/>
      <c r="I145" s="28"/>
      <c r="J145" s="29"/>
      <c r="K145" s="29">
        <f>=IF(OR(C145="",I145=""),"",G145-J145)</f>
      </c>
      <c r="L145" s="30">
        <f>=IF(C145="","",IF(N145&lt;&gt;"","KAPANDI",IF(I145="",IF(AND(E145&lt;&gt;"",TODAY()-E145&gt;7),"GECİKTİ","BEKLİYOR"),IF(ROUND(G145-J145,2)=0,"MUTABIK","FARK VAR"))))</f>
      </c>
      <c r="M145" s="27"/>
      <c r="N145" s="28"/>
      <c r="O145" s="27"/>
    </row>
    <row r="146" spans="1:15" x14ac:dyDescent="0.25">
      <c r="A146" s="23"/>
      <c r="B146" s="23"/>
      <c r="C146" s="23"/>
      <c r="D146" s="23"/>
      <c r="E146" s="24"/>
      <c r="F146" s="23"/>
      <c r="G146" s="25"/>
      <c r="H146" s="26"/>
      <c r="I146" s="24"/>
      <c r="J146" s="25"/>
      <c r="K146" s="25">
        <f>=IF(OR(C146="",I146=""),"",G146-J146)</f>
      </c>
      <c r="L146" s="26">
        <f>=IF(C146="","",IF(N146&lt;&gt;"","KAPANDI",IF(I146="",IF(AND(E146&lt;&gt;"",TODAY()-E146&gt;7),"GECİKTİ","BEKLİYOR"),IF(ROUND(G146-J146,2)=0,"MUTABIK","FARK VAR"))))</f>
      </c>
      <c r="M146" s="23"/>
      <c r="N146" s="24"/>
      <c r="O146" s="23"/>
    </row>
    <row r="147" spans="1:15" x14ac:dyDescent="0.25">
      <c r="A147" s="27"/>
      <c r="B147" s="27"/>
      <c r="C147" s="27"/>
      <c r="D147" s="27"/>
      <c r="E147" s="28"/>
      <c r="F147" s="27"/>
      <c r="G147" s="29"/>
      <c r="H147" s="30"/>
      <c r="I147" s="28"/>
      <c r="J147" s="29"/>
      <c r="K147" s="29">
        <f>=IF(OR(C147="",I147=""),"",G147-J147)</f>
      </c>
      <c r="L147" s="30">
        <f>=IF(C147="","",IF(N147&lt;&gt;"","KAPANDI",IF(I147="",IF(AND(E147&lt;&gt;"",TODAY()-E147&gt;7),"GECİKTİ","BEKLİYOR"),IF(ROUND(G147-J147,2)=0,"MUTABIK","FARK VAR"))))</f>
      </c>
      <c r="M147" s="27"/>
      <c r="N147" s="28"/>
      <c r="O147" s="27"/>
    </row>
    <row r="148" spans="1:15" x14ac:dyDescent="0.25">
      <c r="A148" s="23"/>
      <c r="B148" s="23"/>
      <c r="C148" s="23"/>
      <c r="D148" s="23"/>
      <c r="E148" s="24"/>
      <c r="F148" s="23"/>
      <c r="G148" s="25"/>
      <c r="H148" s="26"/>
      <c r="I148" s="24"/>
      <c r="J148" s="25"/>
      <c r="K148" s="25">
        <f>=IF(OR(C148="",I148=""),"",G148-J148)</f>
      </c>
      <c r="L148" s="26">
        <f>=IF(C148="","",IF(N148&lt;&gt;"","KAPANDI",IF(I148="",IF(AND(E148&lt;&gt;"",TODAY()-E148&gt;7),"GECİKTİ","BEKLİYOR"),IF(ROUND(G148-J148,2)=0,"MUTABIK","FARK VAR"))))</f>
      </c>
      <c r="M148" s="23"/>
      <c r="N148" s="24"/>
      <c r="O148" s="23"/>
    </row>
    <row r="149" spans="1:15" x14ac:dyDescent="0.25">
      <c r="A149" s="27"/>
      <c r="B149" s="27"/>
      <c r="C149" s="27"/>
      <c r="D149" s="27"/>
      <c r="E149" s="28"/>
      <c r="F149" s="27"/>
      <c r="G149" s="29"/>
      <c r="H149" s="30"/>
      <c r="I149" s="28"/>
      <c r="J149" s="29"/>
      <c r="K149" s="29">
        <f>=IF(OR(C149="",I149=""),"",G149-J149)</f>
      </c>
      <c r="L149" s="30">
        <f>=IF(C149="","",IF(N149&lt;&gt;"","KAPANDI",IF(I149="",IF(AND(E149&lt;&gt;"",TODAY()-E149&gt;7),"GECİKTİ","BEKLİYOR"),IF(ROUND(G149-J149,2)=0,"MUTABIK","FARK VAR"))))</f>
      </c>
      <c r="M149" s="27"/>
      <c r="N149" s="28"/>
      <c r="O149" s="27"/>
    </row>
    <row r="150" spans="1:15" x14ac:dyDescent="0.25">
      <c r="A150" s="23"/>
      <c r="B150" s="23"/>
      <c r="C150" s="23"/>
      <c r="D150" s="23"/>
      <c r="E150" s="24"/>
      <c r="F150" s="23"/>
      <c r="G150" s="25"/>
      <c r="H150" s="26"/>
      <c r="I150" s="24"/>
      <c r="J150" s="25"/>
      <c r="K150" s="25">
        <f>=IF(OR(C150="",I150=""),"",G150-J150)</f>
      </c>
      <c r="L150" s="26">
        <f>=IF(C150="","",IF(N150&lt;&gt;"","KAPANDI",IF(I150="",IF(AND(E150&lt;&gt;"",TODAY()-E150&gt;7),"GECİKTİ","BEKLİYOR"),IF(ROUND(G150-J150,2)=0,"MUTABIK","FARK VAR"))))</f>
      </c>
      <c r="M150" s="23"/>
      <c r="N150" s="24"/>
      <c r="O150" s="23"/>
    </row>
    <row r="151" spans="1:15" x14ac:dyDescent="0.25">
      <c r="A151" s="27"/>
      <c r="B151" s="27"/>
      <c r="C151" s="27"/>
      <c r="D151" s="27"/>
      <c r="E151" s="28"/>
      <c r="F151" s="27"/>
      <c r="G151" s="29"/>
      <c r="H151" s="30"/>
      <c r="I151" s="28"/>
      <c r="J151" s="29"/>
      <c r="K151" s="29">
        <f>=IF(OR(C151="",I151=""),"",G151-J151)</f>
      </c>
      <c r="L151" s="30">
        <f>=IF(C151="","",IF(N151&lt;&gt;"","KAPANDI",IF(I151="",IF(AND(E151&lt;&gt;"",TODAY()-E151&gt;7),"GECİKTİ","BEKLİYOR"),IF(ROUND(G151-J151,2)=0,"MUTABIK","FARK VAR"))))</f>
      </c>
      <c r="M151" s="27"/>
      <c r="N151" s="28"/>
      <c r="O151" s="27"/>
    </row>
    <row r="152" spans="1:15" x14ac:dyDescent="0.25">
      <c r="A152" s="23"/>
      <c r="B152" s="23"/>
      <c r="C152" s="23"/>
      <c r="D152" s="23"/>
      <c r="E152" s="24"/>
      <c r="F152" s="23"/>
      <c r="G152" s="25"/>
      <c r="H152" s="26"/>
      <c r="I152" s="24"/>
      <c r="J152" s="25"/>
      <c r="K152" s="25">
        <f>=IF(OR(C152="",I152=""),"",G152-J152)</f>
      </c>
      <c r="L152" s="26">
        <f>=IF(C152="","",IF(N152&lt;&gt;"","KAPANDI",IF(I152="",IF(AND(E152&lt;&gt;"",TODAY()-E152&gt;7),"GECİKTİ","BEKLİYOR"),IF(ROUND(G152-J152,2)=0,"MUTABIK","FARK VAR"))))</f>
      </c>
      <c r="M152" s="23"/>
      <c r="N152" s="24"/>
      <c r="O152" s="23"/>
    </row>
    <row r="153" spans="1:15" x14ac:dyDescent="0.25">
      <c r="A153" s="27"/>
      <c r="B153" s="27"/>
      <c r="C153" s="27"/>
      <c r="D153" s="27"/>
      <c r="E153" s="28"/>
      <c r="F153" s="27"/>
      <c r="G153" s="29"/>
      <c r="H153" s="30"/>
      <c r="I153" s="28"/>
      <c r="J153" s="29"/>
      <c r="K153" s="29">
        <f>=IF(OR(C153="",I153=""),"",G153-J153)</f>
      </c>
      <c r="L153" s="30">
        <f>=IF(C153="","",IF(N153&lt;&gt;"","KAPANDI",IF(I153="",IF(AND(E153&lt;&gt;"",TODAY()-E153&gt;7),"GECİKTİ","BEKLİYOR"),IF(ROUND(G153-J153,2)=0,"MUTABIK","FARK VAR"))))</f>
      </c>
      <c r="M153" s="27"/>
      <c r="N153" s="28"/>
      <c r="O153" s="27"/>
    </row>
    <row r="154" spans="1:15" x14ac:dyDescent="0.25">
      <c r="A154" s="23"/>
      <c r="B154" s="23"/>
      <c r="C154" s="23"/>
      <c r="D154" s="23"/>
      <c r="E154" s="24"/>
      <c r="F154" s="23"/>
      <c r="G154" s="25"/>
      <c r="H154" s="26"/>
      <c r="I154" s="24"/>
      <c r="J154" s="25"/>
      <c r="K154" s="25">
        <f>=IF(OR(C154="",I154=""),"",G154-J154)</f>
      </c>
      <c r="L154" s="26">
        <f>=IF(C154="","",IF(N154&lt;&gt;"","KAPANDI",IF(I154="",IF(AND(E154&lt;&gt;"",TODAY()-E154&gt;7),"GECİKTİ","BEKLİYOR"),IF(ROUND(G154-J154,2)=0,"MUTABIK","FARK VAR"))))</f>
      </c>
      <c r="M154" s="23"/>
      <c r="N154" s="24"/>
      <c r="O154" s="23"/>
    </row>
    <row r="155" spans="1:15" x14ac:dyDescent="0.25">
      <c r="A155" s="27"/>
      <c r="B155" s="27"/>
      <c r="C155" s="27"/>
      <c r="D155" s="27"/>
      <c r="E155" s="28"/>
      <c r="F155" s="27"/>
      <c r="G155" s="29"/>
      <c r="H155" s="30"/>
      <c r="I155" s="28"/>
      <c r="J155" s="29"/>
      <c r="K155" s="29">
        <f>=IF(OR(C155="",I155=""),"",G155-J155)</f>
      </c>
      <c r="L155" s="30">
        <f>=IF(C155="","",IF(N155&lt;&gt;"","KAPANDI",IF(I155="",IF(AND(E155&lt;&gt;"",TODAY()-E155&gt;7),"GECİKTİ","BEKLİYOR"),IF(ROUND(G155-J155,2)=0,"MUTABIK","FARK VAR"))))</f>
      </c>
      <c r="M155" s="27"/>
      <c r="N155" s="28"/>
      <c r="O155" s="27"/>
    </row>
    <row r="156" spans="1:15" x14ac:dyDescent="0.25">
      <c r="A156" s="23"/>
      <c r="B156" s="23"/>
      <c r="C156" s="23"/>
      <c r="D156" s="23"/>
      <c r="E156" s="24"/>
      <c r="F156" s="23"/>
      <c r="G156" s="25"/>
      <c r="H156" s="26"/>
      <c r="I156" s="24"/>
      <c r="J156" s="25"/>
      <c r="K156" s="25">
        <f>=IF(OR(C156="",I156=""),"",G156-J156)</f>
      </c>
      <c r="L156" s="26">
        <f>=IF(C156="","",IF(N156&lt;&gt;"","KAPANDI",IF(I156="",IF(AND(E156&lt;&gt;"",TODAY()-E156&gt;7),"GECİKTİ","BEKLİYOR"),IF(ROUND(G156-J156,2)=0,"MUTABIK","FARK VAR"))))</f>
      </c>
      <c r="M156" s="23"/>
      <c r="N156" s="24"/>
      <c r="O156" s="23"/>
    </row>
    <row r="157" spans="1:15" x14ac:dyDescent="0.25">
      <c r="A157" s="27"/>
      <c r="B157" s="27"/>
      <c r="C157" s="27"/>
      <c r="D157" s="27"/>
      <c r="E157" s="28"/>
      <c r="F157" s="27"/>
      <c r="G157" s="29"/>
      <c r="H157" s="30"/>
      <c r="I157" s="28"/>
      <c r="J157" s="29"/>
      <c r="K157" s="29">
        <f>=IF(OR(C157="",I157=""),"",G157-J157)</f>
      </c>
      <c r="L157" s="30">
        <f>=IF(C157="","",IF(N157&lt;&gt;"","KAPANDI",IF(I157="",IF(AND(E157&lt;&gt;"",TODAY()-E157&gt;7),"GECİKTİ","BEKLİYOR"),IF(ROUND(G157-J157,2)=0,"MUTABIK","FARK VAR"))))</f>
      </c>
      <c r="M157" s="27"/>
      <c r="N157" s="28"/>
      <c r="O157" s="27"/>
    </row>
    <row r="158" spans="1:15" x14ac:dyDescent="0.25">
      <c r="A158" s="23"/>
      <c r="B158" s="23"/>
      <c r="C158" s="23"/>
      <c r="D158" s="23"/>
      <c r="E158" s="24"/>
      <c r="F158" s="23"/>
      <c r="G158" s="25"/>
      <c r="H158" s="26"/>
      <c r="I158" s="24"/>
      <c r="J158" s="25"/>
      <c r="K158" s="25">
        <f>=IF(OR(C158="",I158=""),"",G158-J158)</f>
      </c>
      <c r="L158" s="26">
        <f>=IF(C158="","",IF(N158&lt;&gt;"","KAPANDI",IF(I158="",IF(AND(E158&lt;&gt;"",TODAY()-E158&gt;7),"GECİKTİ","BEKLİYOR"),IF(ROUND(G158-J158,2)=0,"MUTABIK","FARK VAR"))))</f>
      </c>
      <c r="M158" s="23"/>
      <c r="N158" s="24"/>
      <c r="O158" s="23"/>
    </row>
    <row r="159" spans="1:15" x14ac:dyDescent="0.25">
      <c r="A159" s="27"/>
      <c r="B159" s="27"/>
      <c r="C159" s="27"/>
      <c r="D159" s="27"/>
      <c r="E159" s="28"/>
      <c r="F159" s="27"/>
      <c r="G159" s="29"/>
      <c r="H159" s="30"/>
      <c r="I159" s="28"/>
      <c r="J159" s="29"/>
      <c r="K159" s="29">
        <f>=IF(OR(C159="",I159=""),"",G159-J159)</f>
      </c>
      <c r="L159" s="30">
        <f>=IF(C159="","",IF(N159&lt;&gt;"","KAPANDI",IF(I159="",IF(AND(E159&lt;&gt;"",TODAY()-E159&gt;7),"GECİKTİ","BEKLİYOR"),IF(ROUND(G159-J159,2)=0,"MUTABIK","FARK VAR"))))</f>
      </c>
      <c r="M159" s="27"/>
      <c r="N159" s="28"/>
      <c r="O159" s="27"/>
    </row>
    <row r="160" spans="1:15" x14ac:dyDescent="0.25">
      <c r="A160" s="23"/>
      <c r="B160" s="23"/>
      <c r="C160" s="23"/>
      <c r="D160" s="23"/>
      <c r="E160" s="24"/>
      <c r="F160" s="23"/>
      <c r="G160" s="25"/>
      <c r="H160" s="26"/>
      <c r="I160" s="24"/>
      <c r="J160" s="25"/>
      <c r="K160" s="25">
        <f>=IF(OR(C160="",I160=""),"",G160-J160)</f>
      </c>
      <c r="L160" s="26">
        <f>=IF(C160="","",IF(N160&lt;&gt;"","KAPANDI",IF(I160="",IF(AND(E160&lt;&gt;"",TODAY()-E160&gt;7),"GECİKTİ","BEKLİYOR"),IF(ROUND(G160-J160,2)=0,"MUTABIK","FARK VAR"))))</f>
      </c>
      <c r="M160" s="23"/>
      <c r="N160" s="24"/>
      <c r="O160" s="23"/>
    </row>
    <row r="161" spans="1:15" x14ac:dyDescent="0.25">
      <c r="A161" s="27"/>
      <c r="B161" s="27"/>
      <c r="C161" s="27"/>
      <c r="D161" s="27"/>
      <c r="E161" s="28"/>
      <c r="F161" s="27"/>
      <c r="G161" s="29"/>
      <c r="H161" s="30"/>
      <c r="I161" s="28"/>
      <c r="J161" s="29"/>
      <c r="K161" s="29">
        <f>=IF(OR(C161="",I161=""),"",G161-J161)</f>
      </c>
      <c r="L161" s="30">
        <f>=IF(C161="","",IF(N161&lt;&gt;"","KAPANDI",IF(I161="",IF(AND(E161&lt;&gt;"",TODAY()-E161&gt;7),"GECİKTİ","BEKLİYOR"),IF(ROUND(G161-J161,2)=0,"MUTABIK","FARK VAR"))))</f>
      </c>
      <c r="M161" s="27"/>
      <c r="N161" s="28"/>
      <c r="O161" s="27"/>
    </row>
    <row r="162" spans="1:15" x14ac:dyDescent="0.25">
      <c r="A162" s="23"/>
      <c r="B162" s="23"/>
      <c r="C162" s="23"/>
      <c r="D162" s="23"/>
      <c r="E162" s="24"/>
      <c r="F162" s="23"/>
      <c r="G162" s="25"/>
      <c r="H162" s="26"/>
      <c r="I162" s="24"/>
      <c r="J162" s="25"/>
      <c r="K162" s="25">
        <f>=IF(OR(C162="",I162=""),"",G162-J162)</f>
      </c>
      <c r="L162" s="26">
        <f>=IF(C162="","",IF(N162&lt;&gt;"","KAPANDI",IF(I162="",IF(AND(E162&lt;&gt;"",TODAY()-E162&gt;7),"GECİKTİ","BEKLİYOR"),IF(ROUND(G162-J162,2)=0,"MUTABIK","FARK VAR"))))</f>
      </c>
      <c r="M162" s="23"/>
      <c r="N162" s="24"/>
      <c r="O162" s="23"/>
    </row>
    <row r="163" spans="1:15" x14ac:dyDescent="0.25">
      <c r="A163" s="27"/>
      <c r="B163" s="27"/>
      <c r="C163" s="27"/>
      <c r="D163" s="27"/>
      <c r="E163" s="28"/>
      <c r="F163" s="27"/>
      <c r="G163" s="29"/>
      <c r="H163" s="30"/>
      <c r="I163" s="28"/>
      <c r="J163" s="29"/>
      <c r="K163" s="29">
        <f>=IF(OR(C163="",I163=""),"",G163-J163)</f>
      </c>
      <c r="L163" s="30">
        <f>=IF(C163="","",IF(N163&lt;&gt;"","KAPANDI",IF(I163="",IF(AND(E163&lt;&gt;"",TODAY()-E163&gt;7),"GECİKTİ","BEKLİYOR"),IF(ROUND(G163-J163,2)=0,"MUTABIK","FARK VAR"))))</f>
      </c>
      <c r="M163" s="27"/>
      <c r="N163" s="28"/>
      <c r="O163" s="27"/>
    </row>
    <row r="164" spans="1:15" x14ac:dyDescent="0.25">
      <c r="A164" s="23"/>
      <c r="B164" s="23"/>
      <c r="C164" s="23"/>
      <c r="D164" s="23"/>
      <c r="E164" s="24"/>
      <c r="F164" s="23"/>
      <c r="G164" s="25"/>
      <c r="H164" s="26"/>
      <c r="I164" s="24"/>
      <c r="J164" s="25"/>
      <c r="K164" s="25">
        <f>=IF(OR(C164="",I164=""),"",G164-J164)</f>
      </c>
      <c r="L164" s="26">
        <f>=IF(C164="","",IF(N164&lt;&gt;"","KAPANDI",IF(I164="",IF(AND(E164&lt;&gt;"",TODAY()-E164&gt;7),"GECİKTİ","BEKLİYOR"),IF(ROUND(G164-J164,2)=0,"MUTABIK","FARK VAR"))))</f>
      </c>
      <c r="M164" s="23"/>
      <c r="N164" s="24"/>
      <c r="O164" s="23"/>
    </row>
    <row r="165" spans="1:15" x14ac:dyDescent="0.25">
      <c r="A165" s="27"/>
      <c r="B165" s="27"/>
      <c r="C165" s="27"/>
      <c r="D165" s="27"/>
      <c r="E165" s="28"/>
      <c r="F165" s="27"/>
      <c r="G165" s="29"/>
      <c r="H165" s="30"/>
      <c r="I165" s="28"/>
      <c r="J165" s="29"/>
      <c r="K165" s="29">
        <f>=IF(OR(C165="",I165=""),"",G165-J165)</f>
      </c>
      <c r="L165" s="30">
        <f>=IF(C165="","",IF(N165&lt;&gt;"","KAPANDI",IF(I165="",IF(AND(E165&lt;&gt;"",TODAY()-E165&gt;7),"GECİKTİ","BEKLİYOR"),IF(ROUND(G165-J165,2)=0,"MUTABIK","FARK VAR"))))</f>
      </c>
      <c r="M165" s="27"/>
      <c r="N165" s="28"/>
      <c r="O165" s="27"/>
    </row>
    <row r="166" spans="1:15" x14ac:dyDescent="0.25">
      <c r="A166" s="23"/>
      <c r="B166" s="23"/>
      <c r="C166" s="23"/>
      <c r="D166" s="23"/>
      <c r="E166" s="24"/>
      <c r="F166" s="23"/>
      <c r="G166" s="25"/>
      <c r="H166" s="26"/>
      <c r="I166" s="24"/>
      <c r="J166" s="25"/>
      <c r="K166" s="25">
        <f>=IF(OR(C166="",I166=""),"",G166-J166)</f>
      </c>
      <c r="L166" s="26">
        <f>=IF(C166="","",IF(N166&lt;&gt;"","KAPANDI",IF(I166="",IF(AND(E166&lt;&gt;"",TODAY()-E166&gt;7),"GECİKTİ","BEKLİYOR"),IF(ROUND(G166-J166,2)=0,"MUTABIK","FARK VAR"))))</f>
      </c>
      <c r="M166" s="23"/>
      <c r="N166" s="24"/>
      <c r="O166" s="23"/>
    </row>
    <row r="167" spans="1:15" x14ac:dyDescent="0.25">
      <c r="A167" s="27"/>
      <c r="B167" s="27"/>
      <c r="C167" s="27"/>
      <c r="D167" s="27"/>
      <c r="E167" s="28"/>
      <c r="F167" s="27"/>
      <c r="G167" s="29"/>
      <c r="H167" s="30"/>
      <c r="I167" s="28"/>
      <c r="J167" s="29"/>
      <c r="K167" s="29">
        <f>=IF(OR(C167="",I167=""),"",G167-J167)</f>
      </c>
      <c r="L167" s="30">
        <f>=IF(C167="","",IF(N167&lt;&gt;"","KAPANDI",IF(I167="",IF(AND(E167&lt;&gt;"",TODAY()-E167&gt;7),"GECİKTİ","BEKLİYOR"),IF(ROUND(G167-J167,2)=0,"MUTABIK","FARK VAR"))))</f>
      </c>
      <c r="M167" s="27"/>
      <c r="N167" s="28"/>
      <c r="O167" s="27"/>
    </row>
    <row r="168" spans="1:15" x14ac:dyDescent="0.25">
      <c r="A168" s="23"/>
      <c r="B168" s="23"/>
      <c r="C168" s="23"/>
      <c r="D168" s="23"/>
      <c r="E168" s="24"/>
      <c r="F168" s="23"/>
      <c r="G168" s="25"/>
      <c r="H168" s="26"/>
      <c r="I168" s="24"/>
      <c r="J168" s="25"/>
      <c r="K168" s="25">
        <f>=IF(OR(C168="",I168=""),"",G168-J168)</f>
      </c>
      <c r="L168" s="26">
        <f>=IF(C168="","",IF(N168&lt;&gt;"","KAPANDI",IF(I168="",IF(AND(E168&lt;&gt;"",TODAY()-E168&gt;7),"GECİKTİ","BEKLİYOR"),IF(ROUND(G168-J168,2)=0,"MUTABIK","FARK VAR"))))</f>
      </c>
      <c r="M168" s="23"/>
      <c r="N168" s="24"/>
      <c r="O168" s="23"/>
    </row>
    <row r="169" spans="1:15" x14ac:dyDescent="0.25">
      <c r="A169" s="27"/>
      <c r="B169" s="27"/>
      <c r="C169" s="27"/>
      <c r="D169" s="27"/>
      <c r="E169" s="28"/>
      <c r="F169" s="27"/>
      <c r="G169" s="29"/>
      <c r="H169" s="30"/>
      <c r="I169" s="28"/>
      <c r="J169" s="29"/>
      <c r="K169" s="29">
        <f>=IF(OR(C169="",I169=""),"",G169-J169)</f>
      </c>
      <c r="L169" s="30">
        <f>=IF(C169="","",IF(N169&lt;&gt;"","KAPANDI",IF(I169="",IF(AND(E169&lt;&gt;"",TODAY()-E169&gt;7),"GECİKTİ","BEKLİYOR"),IF(ROUND(G169-J169,2)=0,"MUTABIK","FARK VAR"))))</f>
      </c>
      <c r="M169" s="27"/>
      <c r="N169" s="28"/>
      <c r="O169" s="27"/>
    </row>
    <row r="170" spans="1:15" x14ac:dyDescent="0.25">
      <c r="A170" s="23"/>
      <c r="B170" s="23"/>
      <c r="C170" s="23"/>
      <c r="D170" s="23"/>
      <c r="E170" s="24"/>
      <c r="F170" s="23"/>
      <c r="G170" s="25"/>
      <c r="H170" s="26"/>
      <c r="I170" s="24"/>
      <c r="J170" s="25"/>
      <c r="K170" s="25">
        <f>=IF(OR(C170="",I170=""),"",G170-J170)</f>
      </c>
      <c r="L170" s="26">
        <f>=IF(C170="","",IF(N170&lt;&gt;"","KAPANDI",IF(I170="",IF(AND(E170&lt;&gt;"",TODAY()-E170&gt;7),"GECİKTİ","BEKLİYOR"),IF(ROUND(G170-J170,2)=0,"MUTABIK","FARK VAR"))))</f>
      </c>
      <c r="M170" s="23"/>
      <c r="N170" s="24"/>
      <c r="O170" s="23"/>
    </row>
    <row r="171" spans="1:15" x14ac:dyDescent="0.25">
      <c r="A171" s="27"/>
      <c r="B171" s="27"/>
      <c r="C171" s="27"/>
      <c r="D171" s="27"/>
      <c r="E171" s="28"/>
      <c r="F171" s="27"/>
      <c r="G171" s="29"/>
      <c r="H171" s="30"/>
      <c r="I171" s="28"/>
      <c r="J171" s="29"/>
      <c r="K171" s="29">
        <f>=IF(OR(C171="",I171=""),"",G171-J171)</f>
      </c>
      <c r="L171" s="30">
        <f>=IF(C171="","",IF(N171&lt;&gt;"","KAPANDI",IF(I171="",IF(AND(E171&lt;&gt;"",TODAY()-E171&gt;7),"GECİKTİ","BEKLİYOR"),IF(ROUND(G171-J171,2)=0,"MUTABIK","FARK VAR"))))</f>
      </c>
      <c r="M171" s="27"/>
      <c r="N171" s="28"/>
      <c r="O171" s="27"/>
    </row>
    <row r="172" spans="1:15" x14ac:dyDescent="0.25">
      <c r="A172" s="23"/>
      <c r="B172" s="23"/>
      <c r="C172" s="23"/>
      <c r="D172" s="23"/>
      <c r="E172" s="24"/>
      <c r="F172" s="23"/>
      <c r="G172" s="25"/>
      <c r="H172" s="26"/>
      <c r="I172" s="24"/>
      <c r="J172" s="25"/>
      <c r="K172" s="25">
        <f>=IF(OR(C172="",I172=""),"",G172-J172)</f>
      </c>
      <c r="L172" s="26">
        <f>=IF(C172="","",IF(N172&lt;&gt;"","KAPANDI",IF(I172="",IF(AND(E172&lt;&gt;"",TODAY()-E172&gt;7),"GECİKTİ","BEKLİYOR"),IF(ROUND(G172-J172,2)=0,"MUTABIK","FARK VAR"))))</f>
      </c>
      <c r="M172" s="23"/>
      <c r="N172" s="24"/>
      <c r="O172" s="23"/>
    </row>
    <row r="173" spans="1:15" x14ac:dyDescent="0.25">
      <c r="A173" s="27"/>
      <c r="B173" s="27"/>
      <c r="C173" s="27"/>
      <c r="D173" s="27"/>
      <c r="E173" s="28"/>
      <c r="F173" s="27"/>
      <c r="G173" s="29"/>
      <c r="H173" s="30"/>
      <c r="I173" s="28"/>
      <c r="J173" s="29"/>
      <c r="K173" s="29">
        <f>=IF(OR(C173="",I173=""),"",G173-J173)</f>
      </c>
      <c r="L173" s="30">
        <f>=IF(C173="","",IF(N173&lt;&gt;"","KAPANDI",IF(I173="",IF(AND(E173&lt;&gt;"",TODAY()-E173&gt;7),"GECİKTİ","BEKLİYOR"),IF(ROUND(G173-J173,2)=0,"MUTABIK","FARK VAR"))))</f>
      </c>
      <c r="M173" s="27"/>
      <c r="N173" s="28"/>
      <c r="O173" s="27"/>
    </row>
    <row r="174" spans="1:15" x14ac:dyDescent="0.25">
      <c r="A174" s="23"/>
      <c r="B174" s="23"/>
      <c r="C174" s="23"/>
      <c r="D174" s="23"/>
      <c r="E174" s="24"/>
      <c r="F174" s="23"/>
      <c r="G174" s="25"/>
      <c r="H174" s="26"/>
      <c r="I174" s="24"/>
      <c r="J174" s="25"/>
      <c r="K174" s="25">
        <f>=IF(OR(C174="",I174=""),"",G174-J174)</f>
      </c>
      <c r="L174" s="26">
        <f>=IF(C174="","",IF(N174&lt;&gt;"","KAPANDI",IF(I174="",IF(AND(E174&lt;&gt;"",TODAY()-E174&gt;7),"GECİKTİ","BEKLİYOR"),IF(ROUND(G174-J174,2)=0,"MUTABIK","FARK VAR"))))</f>
      </c>
      <c r="M174" s="23"/>
      <c r="N174" s="24"/>
      <c r="O174" s="23"/>
    </row>
    <row r="175" spans="1:15" x14ac:dyDescent="0.25">
      <c r="A175" s="27"/>
      <c r="B175" s="27"/>
      <c r="C175" s="27"/>
      <c r="D175" s="27"/>
      <c r="E175" s="28"/>
      <c r="F175" s="27"/>
      <c r="G175" s="29"/>
      <c r="H175" s="30"/>
      <c r="I175" s="28"/>
      <c r="J175" s="29"/>
      <c r="K175" s="29">
        <f>=IF(OR(C175="",I175=""),"",G175-J175)</f>
      </c>
      <c r="L175" s="30">
        <f>=IF(C175="","",IF(N175&lt;&gt;"","KAPANDI",IF(I175="",IF(AND(E175&lt;&gt;"",TODAY()-E175&gt;7),"GECİKTİ","BEKLİYOR"),IF(ROUND(G175-J175,2)=0,"MUTABIK","FARK VAR"))))</f>
      </c>
      <c r="M175" s="27"/>
      <c r="N175" s="28"/>
      <c r="O175" s="27"/>
    </row>
    <row r="176" spans="1:15" x14ac:dyDescent="0.25">
      <c r="A176" s="23"/>
      <c r="B176" s="23"/>
      <c r="C176" s="23"/>
      <c r="D176" s="23"/>
      <c r="E176" s="24"/>
      <c r="F176" s="23"/>
      <c r="G176" s="25"/>
      <c r="H176" s="26"/>
      <c r="I176" s="24"/>
      <c r="J176" s="25"/>
      <c r="K176" s="25">
        <f>=IF(OR(C176="",I176=""),"",G176-J176)</f>
      </c>
      <c r="L176" s="26">
        <f>=IF(C176="","",IF(N176&lt;&gt;"","KAPANDI",IF(I176="",IF(AND(E176&lt;&gt;"",TODAY()-E176&gt;7),"GECİKTİ","BEKLİYOR"),IF(ROUND(G176-J176,2)=0,"MUTABIK","FARK VAR"))))</f>
      </c>
      <c r="M176" s="23"/>
      <c r="N176" s="24"/>
      <c r="O176" s="23"/>
    </row>
    <row r="177" spans="1:15" x14ac:dyDescent="0.25">
      <c r="A177" s="27"/>
      <c r="B177" s="27"/>
      <c r="C177" s="27"/>
      <c r="D177" s="27"/>
      <c r="E177" s="28"/>
      <c r="F177" s="27"/>
      <c r="G177" s="29"/>
      <c r="H177" s="30"/>
      <c r="I177" s="28"/>
      <c r="J177" s="29"/>
      <c r="K177" s="29">
        <f>=IF(OR(C177="",I177=""),"",G177-J177)</f>
      </c>
      <c r="L177" s="30">
        <f>=IF(C177="","",IF(N177&lt;&gt;"","KAPANDI",IF(I177="",IF(AND(E177&lt;&gt;"",TODAY()-E177&gt;7),"GECİKTİ","BEKLİYOR"),IF(ROUND(G177-J177,2)=0,"MUTABIK","FARK VAR"))))</f>
      </c>
      <c r="M177" s="27"/>
      <c r="N177" s="28"/>
      <c r="O177" s="27"/>
    </row>
    <row r="178" spans="1:15" x14ac:dyDescent="0.25">
      <c r="A178" s="23"/>
      <c r="B178" s="23"/>
      <c r="C178" s="23"/>
      <c r="D178" s="23"/>
      <c r="E178" s="24"/>
      <c r="F178" s="23"/>
      <c r="G178" s="25"/>
      <c r="H178" s="26"/>
      <c r="I178" s="24"/>
      <c r="J178" s="25"/>
      <c r="K178" s="25">
        <f>=IF(OR(C178="",I178=""),"",G178-J178)</f>
      </c>
      <c r="L178" s="26">
        <f>=IF(C178="","",IF(N178&lt;&gt;"","KAPANDI",IF(I178="",IF(AND(E178&lt;&gt;"",TODAY()-E178&gt;7),"GECİKTİ","BEKLİYOR"),IF(ROUND(G178-J178,2)=0,"MUTABIK","FARK VAR"))))</f>
      </c>
      <c r="M178" s="23"/>
      <c r="N178" s="24"/>
      <c r="O178" s="23"/>
    </row>
    <row r="179" spans="1:15" x14ac:dyDescent="0.25">
      <c r="A179" s="27"/>
      <c r="B179" s="27"/>
      <c r="C179" s="27"/>
      <c r="D179" s="27"/>
      <c r="E179" s="28"/>
      <c r="F179" s="27"/>
      <c r="G179" s="29"/>
      <c r="H179" s="30"/>
      <c r="I179" s="28"/>
      <c r="J179" s="29"/>
      <c r="K179" s="29">
        <f>=IF(OR(C179="",I179=""),"",G179-J179)</f>
      </c>
      <c r="L179" s="30">
        <f>=IF(C179="","",IF(N179&lt;&gt;"","KAPANDI",IF(I179="",IF(AND(E179&lt;&gt;"",TODAY()-E179&gt;7),"GECİKTİ","BEKLİYOR"),IF(ROUND(G179-J179,2)=0,"MUTABIK","FARK VAR"))))</f>
      </c>
      <c r="M179" s="27"/>
      <c r="N179" s="28"/>
      <c r="O179" s="27"/>
    </row>
    <row r="180" spans="1:15" x14ac:dyDescent="0.25">
      <c r="A180" s="23"/>
      <c r="B180" s="23"/>
      <c r="C180" s="23"/>
      <c r="D180" s="23"/>
      <c r="E180" s="24"/>
      <c r="F180" s="23"/>
      <c r="G180" s="25"/>
      <c r="H180" s="26"/>
      <c r="I180" s="24"/>
      <c r="J180" s="25"/>
      <c r="K180" s="25">
        <f>=IF(OR(C180="",I180=""),"",G180-J180)</f>
      </c>
      <c r="L180" s="26">
        <f>=IF(C180="","",IF(N180&lt;&gt;"","KAPANDI",IF(I180="",IF(AND(E180&lt;&gt;"",TODAY()-E180&gt;7),"GECİKTİ","BEKLİYOR"),IF(ROUND(G180-J180,2)=0,"MUTABIK","FARK VAR"))))</f>
      </c>
      <c r="M180" s="23"/>
      <c r="N180" s="24"/>
      <c r="O180" s="23"/>
    </row>
    <row r="181" spans="1:15" x14ac:dyDescent="0.25">
      <c r="A181" s="27"/>
      <c r="B181" s="27"/>
      <c r="C181" s="27"/>
      <c r="D181" s="27"/>
      <c r="E181" s="28"/>
      <c r="F181" s="27"/>
      <c r="G181" s="29"/>
      <c r="H181" s="30"/>
      <c r="I181" s="28"/>
      <c r="J181" s="29"/>
      <c r="K181" s="29">
        <f>=IF(OR(C181="",I181=""),"",G181-J181)</f>
      </c>
      <c r="L181" s="30">
        <f>=IF(C181="","",IF(N181&lt;&gt;"","KAPANDI",IF(I181="",IF(AND(E181&lt;&gt;"",TODAY()-E181&gt;7),"GECİKTİ","BEKLİYOR"),IF(ROUND(G181-J181,2)=0,"MUTABIK","FARK VAR"))))</f>
      </c>
      <c r="M181" s="27"/>
      <c r="N181" s="28"/>
      <c r="O181" s="27"/>
    </row>
    <row r="182" spans="1:15" x14ac:dyDescent="0.25">
      <c r="A182" s="23"/>
      <c r="B182" s="23"/>
      <c r="C182" s="23"/>
      <c r="D182" s="23"/>
      <c r="E182" s="24"/>
      <c r="F182" s="23"/>
      <c r="G182" s="25"/>
      <c r="H182" s="26"/>
      <c r="I182" s="24"/>
      <c r="J182" s="25"/>
      <c r="K182" s="25">
        <f>=IF(OR(C182="",I182=""),"",G182-J182)</f>
      </c>
      <c r="L182" s="26">
        <f>=IF(C182="","",IF(N182&lt;&gt;"","KAPANDI",IF(I182="",IF(AND(E182&lt;&gt;"",TODAY()-E182&gt;7),"GECİKTİ","BEKLİYOR"),IF(ROUND(G182-J182,2)=0,"MUTABIK","FARK VAR"))))</f>
      </c>
      <c r="M182" s="23"/>
      <c r="N182" s="24"/>
      <c r="O182" s="23"/>
    </row>
    <row r="183" spans="1:15" x14ac:dyDescent="0.25">
      <c r="A183" s="27"/>
      <c r="B183" s="27"/>
      <c r="C183" s="27"/>
      <c r="D183" s="27"/>
      <c r="E183" s="28"/>
      <c r="F183" s="27"/>
      <c r="G183" s="29"/>
      <c r="H183" s="30"/>
      <c r="I183" s="28"/>
      <c r="J183" s="29"/>
      <c r="K183" s="29">
        <f>=IF(OR(C183="",I183=""),"",G183-J183)</f>
      </c>
      <c r="L183" s="30">
        <f>=IF(C183="","",IF(N183&lt;&gt;"","KAPANDI",IF(I183="",IF(AND(E183&lt;&gt;"",TODAY()-E183&gt;7),"GECİKTİ","BEKLİYOR"),IF(ROUND(G183-J183,2)=0,"MUTABIK","FARK VAR"))))</f>
      </c>
      <c r="M183" s="27"/>
      <c r="N183" s="28"/>
      <c r="O183" s="27"/>
    </row>
    <row r="184" spans="1:15" x14ac:dyDescent="0.25">
      <c r="A184" s="23"/>
      <c r="B184" s="23"/>
      <c r="C184" s="23"/>
      <c r="D184" s="23"/>
      <c r="E184" s="24"/>
      <c r="F184" s="23"/>
      <c r="G184" s="25"/>
      <c r="H184" s="26"/>
      <c r="I184" s="24"/>
      <c r="J184" s="25"/>
      <c r="K184" s="25">
        <f>=IF(OR(C184="",I184=""),"",G184-J184)</f>
      </c>
      <c r="L184" s="26">
        <f>=IF(C184="","",IF(N184&lt;&gt;"","KAPANDI",IF(I184="",IF(AND(E184&lt;&gt;"",TODAY()-E184&gt;7),"GECİKTİ","BEKLİYOR"),IF(ROUND(G184-J184,2)=0,"MUTABIK","FARK VAR"))))</f>
      </c>
      <c r="M184" s="23"/>
      <c r="N184" s="24"/>
      <c r="O184" s="23"/>
    </row>
    <row r="185" spans="1:15" x14ac:dyDescent="0.25">
      <c r="A185" s="27"/>
      <c r="B185" s="27"/>
      <c r="C185" s="27"/>
      <c r="D185" s="27"/>
      <c r="E185" s="28"/>
      <c r="F185" s="27"/>
      <c r="G185" s="29"/>
      <c r="H185" s="30"/>
      <c r="I185" s="28"/>
      <c r="J185" s="29"/>
      <c r="K185" s="29">
        <f>=IF(OR(C185="",I185=""),"",G185-J185)</f>
      </c>
      <c r="L185" s="30">
        <f>=IF(C185="","",IF(N185&lt;&gt;"","KAPANDI",IF(I185="",IF(AND(E185&lt;&gt;"",TODAY()-E185&gt;7),"GECİKTİ","BEKLİYOR"),IF(ROUND(G185-J185,2)=0,"MUTABIK","FARK VAR"))))</f>
      </c>
      <c r="M185" s="27"/>
      <c r="N185" s="28"/>
      <c r="O185" s="27"/>
    </row>
    <row r="186" spans="1:15" x14ac:dyDescent="0.25">
      <c r="A186" s="23"/>
      <c r="B186" s="23"/>
      <c r="C186" s="23"/>
      <c r="D186" s="23"/>
      <c r="E186" s="24"/>
      <c r="F186" s="23"/>
      <c r="G186" s="25"/>
      <c r="H186" s="26"/>
      <c r="I186" s="24"/>
      <c r="J186" s="25"/>
      <c r="K186" s="25">
        <f>=IF(OR(C186="",I186=""),"",G186-J186)</f>
      </c>
      <c r="L186" s="26">
        <f>=IF(C186="","",IF(N186&lt;&gt;"","KAPANDI",IF(I186="",IF(AND(E186&lt;&gt;"",TODAY()-E186&gt;7),"GECİKTİ","BEKLİYOR"),IF(ROUND(G186-J186,2)=0,"MUTABIK","FARK VAR"))))</f>
      </c>
      <c r="M186" s="23"/>
      <c r="N186" s="24"/>
      <c r="O186" s="23"/>
    </row>
    <row r="187" spans="1:15" x14ac:dyDescent="0.25">
      <c r="A187" s="27"/>
      <c r="B187" s="27"/>
      <c r="C187" s="27"/>
      <c r="D187" s="27"/>
      <c r="E187" s="28"/>
      <c r="F187" s="27"/>
      <c r="G187" s="29"/>
      <c r="H187" s="30"/>
      <c r="I187" s="28"/>
      <c r="J187" s="29"/>
      <c r="K187" s="29">
        <f>=IF(OR(C187="",I187=""),"",G187-J187)</f>
      </c>
      <c r="L187" s="30">
        <f>=IF(C187="","",IF(N187&lt;&gt;"","KAPANDI",IF(I187="",IF(AND(E187&lt;&gt;"",TODAY()-E187&gt;7),"GECİKTİ","BEKLİYOR"),IF(ROUND(G187-J187,2)=0,"MUTABIK","FARK VAR"))))</f>
      </c>
      <c r="M187" s="27"/>
      <c r="N187" s="28"/>
      <c r="O187" s="27"/>
    </row>
    <row r="188" spans="1:15" x14ac:dyDescent="0.25">
      <c r="A188" s="23"/>
      <c r="B188" s="23"/>
      <c r="C188" s="23"/>
      <c r="D188" s="23"/>
      <c r="E188" s="24"/>
      <c r="F188" s="23"/>
      <c r="G188" s="25"/>
      <c r="H188" s="26"/>
      <c r="I188" s="24"/>
      <c r="J188" s="25"/>
      <c r="K188" s="25">
        <f>=IF(OR(C188="",I188=""),"",G188-J188)</f>
      </c>
      <c r="L188" s="26">
        <f>=IF(C188="","",IF(N188&lt;&gt;"","KAPANDI",IF(I188="",IF(AND(E188&lt;&gt;"",TODAY()-E188&gt;7),"GECİKTİ","BEKLİYOR"),IF(ROUND(G188-J188,2)=0,"MUTABIK","FARK VAR"))))</f>
      </c>
      <c r="M188" s="23"/>
      <c r="N188" s="24"/>
      <c r="O188" s="23"/>
    </row>
    <row r="189" spans="1:15" x14ac:dyDescent="0.25">
      <c r="A189" s="27"/>
      <c r="B189" s="27"/>
      <c r="C189" s="27"/>
      <c r="D189" s="27"/>
      <c r="E189" s="28"/>
      <c r="F189" s="27"/>
      <c r="G189" s="29"/>
      <c r="H189" s="30"/>
      <c r="I189" s="28"/>
      <c r="J189" s="29"/>
      <c r="K189" s="29">
        <f>=IF(OR(C189="",I189=""),"",G189-J189)</f>
      </c>
      <c r="L189" s="30">
        <f>=IF(C189="","",IF(N189&lt;&gt;"","KAPANDI",IF(I189="",IF(AND(E189&lt;&gt;"",TODAY()-E189&gt;7),"GECİKTİ","BEKLİYOR"),IF(ROUND(G189-J189,2)=0,"MUTABIK","FARK VAR"))))</f>
      </c>
      <c r="M189" s="27"/>
      <c r="N189" s="28"/>
      <c r="O189" s="27"/>
    </row>
    <row r="190" spans="1:15" x14ac:dyDescent="0.25">
      <c r="A190" s="23"/>
      <c r="B190" s="23"/>
      <c r="C190" s="23"/>
      <c r="D190" s="23"/>
      <c r="E190" s="24"/>
      <c r="F190" s="23"/>
      <c r="G190" s="25"/>
      <c r="H190" s="26"/>
      <c r="I190" s="24"/>
      <c r="J190" s="25"/>
      <c r="K190" s="25">
        <f>=IF(OR(C190="",I190=""),"",G190-J190)</f>
      </c>
      <c r="L190" s="26">
        <f>=IF(C190="","",IF(N190&lt;&gt;"","KAPANDI",IF(I190="",IF(AND(E190&lt;&gt;"",TODAY()-E190&gt;7),"GECİKTİ","BEKLİYOR"),IF(ROUND(G190-J190,2)=0,"MUTABIK","FARK VAR"))))</f>
      </c>
      <c r="M190" s="23"/>
      <c r="N190" s="24"/>
      <c r="O190" s="23"/>
    </row>
    <row r="191" spans="1:15" x14ac:dyDescent="0.25">
      <c r="A191" s="27"/>
      <c r="B191" s="27"/>
      <c r="C191" s="27"/>
      <c r="D191" s="27"/>
      <c r="E191" s="28"/>
      <c r="F191" s="27"/>
      <c r="G191" s="29"/>
      <c r="H191" s="30"/>
      <c r="I191" s="28"/>
      <c r="J191" s="29"/>
      <c r="K191" s="29">
        <f>=IF(OR(C191="",I191=""),"",G191-J191)</f>
      </c>
      <c r="L191" s="30">
        <f>=IF(C191="","",IF(N191&lt;&gt;"","KAPANDI",IF(I191="",IF(AND(E191&lt;&gt;"",TODAY()-E191&gt;7),"GECİKTİ","BEKLİYOR"),IF(ROUND(G191-J191,2)=0,"MUTABIK","FARK VAR"))))</f>
      </c>
      <c r="M191" s="27"/>
      <c r="N191" s="28"/>
      <c r="O191" s="27"/>
    </row>
    <row r="192" spans="1:15" x14ac:dyDescent="0.25">
      <c r="A192" s="23"/>
      <c r="B192" s="23"/>
      <c r="C192" s="23"/>
      <c r="D192" s="23"/>
      <c r="E192" s="24"/>
      <c r="F192" s="23"/>
      <c r="G192" s="25"/>
      <c r="H192" s="26"/>
      <c r="I192" s="24"/>
      <c r="J192" s="25"/>
      <c r="K192" s="25">
        <f>=IF(OR(C192="",I192=""),"",G192-J192)</f>
      </c>
      <c r="L192" s="26">
        <f>=IF(C192="","",IF(N192&lt;&gt;"","KAPANDI",IF(I192="",IF(AND(E192&lt;&gt;"",TODAY()-E192&gt;7),"GECİKTİ","BEKLİYOR"),IF(ROUND(G192-J192,2)=0,"MUTABIK","FARK VAR"))))</f>
      </c>
      <c r="M192" s="23"/>
      <c r="N192" s="24"/>
      <c r="O192" s="23"/>
    </row>
    <row r="193" spans="1:15" x14ac:dyDescent="0.25">
      <c r="A193" s="27"/>
      <c r="B193" s="27"/>
      <c r="C193" s="27"/>
      <c r="D193" s="27"/>
      <c r="E193" s="28"/>
      <c r="F193" s="27"/>
      <c r="G193" s="29"/>
      <c r="H193" s="30"/>
      <c r="I193" s="28"/>
      <c r="J193" s="29"/>
      <c r="K193" s="29">
        <f>=IF(OR(C193="",I193=""),"",G193-J193)</f>
      </c>
      <c r="L193" s="30">
        <f>=IF(C193="","",IF(N193&lt;&gt;"","KAPANDI",IF(I193="",IF(AND(E193&lt;&gt;"",TODAY()-E193&gt;7),"GECİKTİ","BEKLİYOR"),IF(ROUND(G193-J193,2)=0,"MUTABIK","FARK VAR"))))</f>
      </c>
      <c r="M193" s="27"/>
      <c r="N193" s="28"/>
      <c r="O193" s="27"/>
    </row>
    <row r="194" spans="1:15" x14ac:dyDescent="0.25">
      <c r="A194" s="23"/>
      <c r="B194" s="23"/>
      <c r="C194" s="23"/>
      <c r="D194" s="23"/>
      <c r="E194" s="24"/>
      <c r="F194" s="23"/>
      <c r="G194" s="25"/>
      <c r="H194" s="26"/>
      <c r="I194" s="24"/>
      <c r="J194" s="25"/>
      <c r="K194" s="25">
        <f>=IF(OR(C194="",I194=""),"",G194-J194)</f>
      </c>
      <c r="L194" s="26">
        <f>=IF(C194="","",IF(N194&lt;&gt;"","KAPANDI",IF(I194="",IF(AND(E194&lt;&gt;"",TODAY()-E194&gt;7),"GECİKTİ","BEKLİYOR"),IF(ROUND(G194-J194,2)=0,"MUTABIK","FARK VAR"))))</f>
      </c>
      <c r="M194" s="23"/>
      <c r="N194" s="24"/>
      <c r="O194" s="23"/>
    </row>
    <row r="195" spans="1:15" x14ac:dyDescent="0.25">
      <c r="A195" s="27"/>
      <c r="B195" s="27"/>
      <c r="C195" s="27"/>
      <c r="D195" s="27"/>
      <c r="E195" s="28"/>
      <c r="F195" s="27"/>
      <c r="G195" s="29"/>
      <c r="H195" s="30"/>
      <c r="I195" s="28"/>
      <c r="J195" s="29"/>
      <c r="K195" s="29">
        <f>=IF(OR(C195="",I195=""),"",G195-J195)</f>
      </c>
      <c r="L195" s="30">
        <f>=IF(C195="","",IF(N195&lt;&gt;"","KAPANDI",IF(I195="",IF(AND(E195&lt;&gt;"",TODAY()-E195&gt;7),"GECİKTİ","BEKLİYOR"),IF(ROUND(G195-J195,2)=0,"MUTABIK","FARK VAR"))))</f>
      </c>
      <c r="M195" s="27"/>
      <c r="N195" s="28"/>
      <c r="O195" s="27"/>
    </row>
    <row r="196" spans="1:15" x14ac:dyDescent="0.25">
      <c r="A196" s="23"/>
      <c r="B196" s="23"/>
      <c r="C196" s="23"/>
      <c r="D196" s="23"/>
      <c r="E196" s="24"/>
      <c r="F196" s="23"/>
      <c r="G196" s="25"/>
      <c r="H196" s="26"/>
      <c r="I196" s="24"/>
      <c r="J196" s="25"/>
      <c r="K196" s="25">
        <f>=IF(OR(C196="",I196=""),"",G196-J196)</f>
      </c>
      <c r="L196" s="26">
        <f>=IF(C196="","",IF(N196&lt;&gt;"","KAPANDI",IF(I196="",IF(AND(E196&lt;&gt;"",TODAY()-E196&gt;7),"GECİKTİ","BEKLİYOR"),IF(ROUND(G196-J196,2)=0,"MUTABIK","FARK VAR"))))</f>
      </c>
      <c r="M196" s="23"/>
      <c r="N196" s="24"/>
      <c r="O196" s="23"/>
    </row>
    <row r="197" spans="1:15" x14ac:dyDescent="0.25">
      <c r="A197" s="27"/>
      <c r="B197" s="27"/>
      <c r="C197" s="27"/>
      <c r="D197" s="27"/>
      <c r="E197" s="28"/>
      <c r="F197" s="27"/>
      <c r="G197" s="29"/>
      <c r="H197" s="30"/>
      <c r="I197" s="28"/>
      <c r="J197" s="29"/>
      <c r="K197" s="29">
        <f>=IF(OR(C197="",I197=""),"",G197-J197)</f>
      </c>
      <c r="L197" s="30">
        <f>=IF(C197="","",IF(N197&lt;&gt;"","KAPANDI",IF(I197="",IF(AND(E197&lt;&gt;"",TODAY()-E197&gt;7),"GECİKTİ","BEKLİYOR"),IF(ROUND(G197-J197,2)=0,"MUTABIK","FARK VAR"))))</f>
      </c>
      <c r="M197" s="27"/>
      <c r="N197" s="28"/>
      <c r="O197" s="27"/>
    </row>
    <row r="198" spans="1:15" x14ac:dyDescent="0.25">
      <c r="A198" s="23"/>
      <c r="B198" s="23"/>
      <c r="C198" s="23"/>
      <c r="D198" s="23"/>
      <c r="E198" s="24"/>
      <c r="F198" s="23"/>
      <c r="G198" s="25"/>
      <c r="H198" s="26"/>
      <c r="I198" s="24"/>
      <c r="J198" s="25"/>
      <c r="K198" s="25">
        <f>=IF(OR(C198="",I198=""),"",G198-J198)</f>
      </c>
      <c r="L198" s="26">
        <f>=IF(C198="","",IF(N198&lt;&gt;"","KAPANDI",IF(I198="",IF(AND(E198&lt;&gt;"",TODAY()-E198&gt;7),"GECİKTİ","BEKLİYOR"),IF(ROUND(G198-J198,2)=0,"MUTABIK","FARK VAR"))))</f>
      </c>
      <c r="M198" s="23"/>
      <c r="N198" s="24"/>
      <c r="O198" s="23"/>
    </row>
    <row r="199" spans="1:15" x14ac:dyDescent="0.25">
      <c r="A199" s="27"/>
      <c r="B199" s="27"/>
      <c r="C199" s="27"/>
      <c r="D199" s="27"/>
      <c r="E199" s="28"/>
      <c r="F199" s="27"/>
      <c r="G199" s="29"/>
      <c r="H199" s="30"/>
      <c r="I199" s="28"/>
      <c r="J199" s="29"/>
      <c r="K199" s="29">
        <f>=IF(OR(C199="",I199=""),"",G199-J199)</f>
      </c>
      <c r="L199" s="30">
        <f>=IF(C199="","",IF(N199&lt;&gt;"","KAPANDI",IF(I199="",IF(AND(E199&lt;&gt;"",TODAY()-E199&gt;7),"GECİKTİ","BEKLİYOR"),IF(ROUND(G199-J199,2)=0,"MUTABIK","FARK VAR"))))</f>
      </c>
      <c r="M199" s="27"/>
      <c r="N199" s="28"/>
      <c r="O199" s="27"/>
    </row>
    <row r="200" spans="1:15" x14ac:dyDescent="0.25">
      <c r="A200" s="23"/>
      <c r="B200" s="23"/>
      <c r="C200" s="23"/>
      <c r="D200" s="23"/>
      <c r="E200" s="24"/>
      <c r="F200" s="23"/>
      <c r="G200" s="25"/>
      <c r="H200" s="26"/>
      <c r="I200" s="24"/>
      <c r="J200" s="25"/>
      <c r="K200" s="25">
        <f>=IF(OR(C200="",I200=""),"",G200-J200)</f>
      </c>
      <c r="L200" s="26">
        <f>=IF(C200="","",IF(N200&lt;&gt;"","KAPANDI",IF(I200="",IF(AND(E200&lt;&gt;"",TODAY()-E200&gt;7),"GECİKTİ","BEKLİYOR"),IF(ROUND(G200-J200,2)=0,"MUTABIK","FARK VAR"))))</f>
      </c>
      <c r="M200" s="23"/>
      <c r="N200" s="24"/>
      <c r="O200" s="23"/>
    </row>
    <row r="201" spans="1:15" x14ac:dyDescent="0.25">
      <c r="A201" s="27"/>
      <c r="B201" s="27"/>
      <c r="C201" s="27"/>
      <c r="D201" s="27"/>
      <c r="E201" s="28"/>
      <c r="F201" s="27"/>
      <c r="G201" s="29"/>
      <c r="H201" s="30"/>
      <c r="I201" s="28"/>
      <c r="J201" s="29"/>
      <c r="K201" s="29">
        <f>=IF(OR(C201="",I201=""),"",G201-J201)</f>
      </c>
      <c r="L201" s="30">
        <f>=IF(C201="","",IF(N201&lt;&gt;"","KAPANDI",IF(I201="",IF(AND(E201&lt;&gt;"",TODAY()-E201&gt;7),"GECİKTİ","BEKLİYOR"),IF(ROUND(G201-J201,2)=0,"MUTABIK","FARK VAR"))))</f>
      </c>
      <c r="M201" s="27"/>
      <c r="N201" s="28"/>
      <c r="O201" s="27"/>
    </row>
    <row r="202" spans="1:15" x14ac:dyDescent="0.25">
      <c r="A202" s="23"/>
      <c r="B202" s="23"/>
      <c r="C202" s="23"/>
      <c r="D202" s="23"/>
      <c r="E202" s="24"/>
      <c r="F202" s="23"/>
      <c r="G202" s="25"/>
      <c r="H202" s="26"/>
      <c r="I202" s="24"/>
      <c r="J202" s="25"/>
      <c r="K202" s="25">
        <f>=IF(OR(C202="",I202=""),"",G202-J202)</f>
      </c>
      <c r="L202" s="26">
        <f>=IF(C202="","",IF(N202&lt;&gt;"","KAPANDI",IF(I202="",IF(AND(E202&lt;&gt;"",TODAY()-E202&gt;7),"GECİKTİ","BEKLİYOR"),IF(ROUND(G202-J202,2)=0,"MUTABIK","FARK VAR"))))</f>
      </c>
      <c r="M202" s="23"/>
      <c r="N202" s="24"/>
      <c r="O202" s="23"/>
    </row>
    <row r="203" spans="1:15" x14ac:dyDescent="0.25">
      <c r="A203" s="27"/>
      <c r="B203" s="27"/>
      <c r="C203" s="27"/>
      <c r="D203" s="27"/>
      <c r="E203" s="28"/>
      <c r="F203" s="27"/>
      <c r="G203" s="29"/>
      <c r="H203" s="30"/>
      <c r="I203" s="28"/>
      <c r="J203" s="29"/>
      <c r="K203" s="29">
        <f>=IF(OR(C203="",I203=""),"",G203-J203)</f>
      </c>
      <c r="L203" s="30">
        <f>=IF(C203="","",IF(N203&lt;&gt;"","KAPANDI",IF(I203="",IF(AND(E203&lt;&gt;"",TODAY()-E203&gt;7),"GECİKTİ","BEKLİYOR"),IF(ROUND(G203-J203,2)=0,"MUTABIK","FARK VAR"))))</f>
      </c>
      <c r="M203" s="27"/>
      <c r="N203" s="28"/>
      <c r="O203" s="27"/>
    </row>
    <row r="204" spans="1:15" x14ac:dyDescent="0.25">
      <c r="A204" s="23"/>
      <c r="B204" s="23"/>
      <c r="C204" s="23"/>
      <c r="D204" s="23"/>
      <c r="E204" s="24"/>
      <c r="F204" s="23"/>
      <c r="G204" s="25"/>
      <c r="H204" s="26"/>
      <c r="I204" s="24"/>
      <c r="J204" s="25"/>
      <c r="K204" s="25">
        <f>=IF(OR(C204="",I204=""),"",G204-J204)</f>
      </c>
      <c r="L204" s="26">
        <f>=IF(C204="","",IF(N204&lt;&gt;"","KAPANDI",IF(I204="",IF(AND(E204&lt;&gt;"",TODAY()-E204&gt;7),"GECİKTİ","BEKLİYOR"),IF(ROUND(G204-J204,2)=0,"MUTABIK","FARK VAR"))))</f>
      </c>
      <c r="M204" s="23"/>
      <c r="N204" s="24"/>
      <c r="O204" s="23"/>
    </row>
    <row r="205" spans="1:15" x14ac:dyDescent="0.25">
      <c r="A205" s="27"/>
      <c r="B205" s="27"/>
      <c r="C205" s="27"/>
      <c r="D205" s="27"/>
      <c r="E205" s="28"/>
      <c r="F205" s="27"/>
      <c r="G205" s="29"/>
      <c r="H205" s="30"/>
      <c r="I205" s="28"/>
      <c r="J205" s="29"/>
      <c r="K205" s="29">
        <f>=IF(OR(C205="",I205=""),"",G205-J205)</f>
      </c>
      <c r="L205" s="30">
        <f>=IF(C205="","",IF(N205&lt;&gt;"","KAPANDI",IF(I205="",IF(AND(E205&lt;&gt;"",TODAY()-E205&gt;7),"GECİKTİ","BEKLİYOR"),IF(ROUND(G205-J205,2)=0,"MUTABIK","FARK VAR"))))</f>
      </c>
      <c r="M205" s="27"/>
      <c r="N205" s="28"/>
      <c r="O205" s="27"/>
    </row>
    <row r="206" spans="1:15" x14ac:dyDescent="0.25">
      <c r="A206" s="23"/>
      <c r="B206" s="23"/>
      <c r="C206" s="23"/>
      <c r="D206" s="23"/>
      <c r="E206" s="24"/>
      <c r="F206" s="23"/>
      <c r="G206" s="25"/>
      <c r="H206" s="26"/>
      <c r="I206" s="24"/>
      <c r="J206" s="25"/>
      <c r="K206" s="25">
        <f>=IF(OR(C206="",I206=""),"",G206-J206)</f>
      </c>
      <c r="L206" s="26">
        <f>=IF(C206="","",IF(N206&lt;&gt;"","KAPANDI",IF(I206="",IF(AND(E206&lt;&gt;"",TODAY()-E206&gt;7),"GECİKTİ","BEKLİYOR"),IF(ROUND(G206-J206,2)=0,"MUTABIK","FARK VAR"))))</f>
      </c>
      <c r="M206" s="23"/>
      <c r="N206" s="24"/>
      <c r="O206" s="23"/>
    </row>
    <row r="207" spans="1:15" x14ac:dyDescent="0.25">
      <c r="A207" s="27"/>
      <c r="B207" s="27"/>
      <c r="C207" s="27"/>
      <c r="D207" s="27"/>
      <c r="E207" s="28"/>
      <c r="F207" s="27"/>
      <c r="G207" s="29"/>
      <c r="H207" s="30"/>
      <c r="I207" s="28"/>
      <c r="J207" s="29"/>
      <c r="K207" s="29">
        <f>=IF(OR(C207="",I207=""),"",G207-J207)</f>
      </c>
      <c r="L207" s="30">
        <f>=IF(C207="","",IF(N207&lt;&gt;"","KAPANDI",IF(I207="",IF(AND(E207&lt;&gt;"",TODAY()-E207&gt;7),"GECİKTİ","BEKLİYOR"),IF(ROUND(G207-J207,2)=0,"MUTABIK","FARK VAR"))))</f>
      </c>
      <c r="M207" s="27"/>
      <c r="N207" s="28"/>
      <c r="O207" s="27"/>
    </row>
    <row r="208" spans="1:15" x14ac:dyDescent="0.25">
      <c r="A208" s="23"/>
      <c r="B208" s="23"/>
      <c r="C208" s="23"/>
      <c r="D208" s="23"/>
      <c r="E208" s="24"/>
      <c r="F208" s="23"/>
      <c r="G208" s="25"/>
      <c r="H208" s="26"/>
      <c r="I208" s="24"/>
      <c r="J208" s="25"/>
      <c r="K208" s="25">
        <f>=IF(OR(C208="",I208=""),"",G208-J208)</f>
      </c>
      <c r="L208" s="26">
        <f>=IF(C208="","",IF(N208&lt;&gt;"","KAPANDI",IF(I208="",IF(AND(E208&lt;&gt;"",TODAY()-E208&gt;7),"GECİKTİ","BEKLİYOR"),IF(ROUND(G208-J208,2)=0,"MUTABIK","FARK VAR"))))</f>
      </c>
      <c r="M208" s="23"/>
      <c r="N208" s="24"/>
      <c r="O208" s="23"/>
    </row>
    <row r="209" spans="1:15" x14ac:dyDescent="0.25">
      <c r="A209" s="27"/>
      <c r="B209" s="27"/>
      <c r="C209" s="27"/>
      <c r="D209" s="27"/>
      <c r="E209" s="28"/>
      <c r="F209" s="27"/>
      <c r="G209" s="29"/>
      <c r="H209" s="30"/>
      <c r="I209" s="28"/>
      <c r="J209" s="29"/>
      <c r="K209" s="29">
        <f>=IF(OR(C209="",I209=""),"",G209-J209)</f>
      </c>
      <c r="L209" s="30">
        <f>=IF(C209="","",IF(N209&lt;&gt;"","KAPANDI",IF(I209="",IF(AND(E209&lt;&gt;"",TODAY()-E209&gt;7),"GECİKTİ","BEKLİYOR"),IF(ROUND(G209-J209,2)=0,"MUTABIK","FARK VAR"))))</f>
      </c>
      <c r="M209" s="27"/>
      <c r="N209" s="28"/>
      <c r="O209" s="27"/>
    </row>
    <row r="210" spans="1:15" x14ac:dyDescent="0.25">
      <c r="A210" s="23"/>
      <c r="B210" s="23"/>
      <c r="C210" s="23"/>
      <c r="D210" s="23"/>
      <c r="E210" s="24"/>
      <c r="F210" s="23"/>
      <c r="G210" s="25"/>
      <c r="H210" s="26"/>
      <c r="I210" s="24"/>
      <c r="J210" s="25"/>
      <c r="K210" s="25">
        <f>=IF(OR(C210="",I210=""),"",G210-J210)</f>
      </c>
      <c r="L210" s="26">
        <f>=IF(C210="","",IF(N210&lt;&gt;"","KAPANDI",IF(I210="",IF(AND(E210&lt;&gt;"",TODAY()-E210&gt;7),"GECİKTİ","BEKLİYOR"),IF(ROUND(G210-J210,2)=0,"MUTABIK","FARK VAR"))))</f>
      </c>
      <c r="M210" s="23"/>
      <c r="N210" s="24"/>
      <c r="O210" s="23"/>
    </row>
    <row r="211" spans="1:15" x14ac:dyDescent="0.25">
      <c r="A211" s="27"/>
      <c r="B211" s="27"/>
      <c r="C211" s="27"/>
      <c r="D211" s="27"/>
      <c r="E211" s="28"/>
      <c r="F211" s="27"/>
      <c r="G211" s="29"/>
      <c r="H211" s="30"/>
      <c r="I211" s="28"/>
      <c r="J211" s="29"/>
      <c r="K211" s="29">
        <f>=IF(OR(C211="",I211=""),"",G211-J211)</f>
      </c>
      <c r="L211" s="30">
        <f>=IF(C211="","",IF(N211&lt;&gt;"","KAPANDI",IF(I211="",IF(AND(E211&lt;&gt;"",TODAY()-E211&gt;7),"GECİKTİ","BEKLİYOR"),IF(ROUND(G211-J211,2)=0,"MUTABIK","FARK VAR"))))</f>
      </c>
      <c r="M211" s="27"/>
      <c r="N211" s="28"/>
      <c r="O211" s="27"/>
    </row>
    <row r="212" spans="1:15" x14ac:dyDescent="0.25">
      <c r="A212" s="23"/>
      <c r="B212" s="23"/>
      <c r="C212" s="23"/>
      <c r="D212" s="23"/>
      <c r="E212" s="24"/>
      <c r="F212" s="23"/>
      <c r="G212" s="25"/>
      <c r="H212" s="26"/>
      <c r="I212" s="24"/>
      <c r="J212" s="25"/>
      <c r="K212" s="25">
        <f>=IF(OR(C212="",I212=""),"",G212-J212)</f>
      </c>
      <c r="L212" s="26">
        <f>=IF(C212="","",IF(N212&lt;&gt;"","KAPANDI",IF(I212="",IF(AND(E212&lt;&gt;"",TODAY()-E212&gt;7),"GECİKTİ","BEKLİYOR"),IF(ROUND(G212-J212,2)=0,"MUTABIK","FARK VAR"))))</f>
      </c>
      <c r="M212" s="23"/>
      <c r="N212" s="24"/>
      <c r="O212" s="23"/>
    </row>
    <row r="213" spans="1:15" x14ac:dyDescent="0.25">
      <c r="A213" s="27"/>
      <c r="B213" s="27"/>
      <c r="C213" s="27"/>
      <c r="D213" s="27"/>
      <c r="E213" s="28"/>
      <c r="F213" s="27"/>
      <c r="G213" s="29"/>
      <c r="H213" s="30"/>
      <c r="I213" s="28"/>
      <c r="J213" s="29"/>
      <c r="K213" s="29">
        <f>=IF(OR(C213="",I213=""),"",G213-J213)</f>
      </c>
      <c r="L213" s="30">
        <f>=IF(C213="","",IF(N213&lt;&gt;"","KAPANDI",IF(I213="",IF(AND(E213&lt;&gt;"",TODAY()-E213&gt;7),"GECİKTİ","BEKLİYOR"),IF(ROUND(G213-J213,2)=0,"MUTABIK","FARK VAR"))))</f>
      </c>
      <c r="M213" s="27"/>
      <c r="N213" s="28"/>
      <c r="O213" s="27"/>
    </row>
    <row r="214" spans="1:15" x14ac:dyDescent="0.25">
      <c r="A214" s="23"/>
      <c r="B214" s="23"/>
      <c r="C214" s="23"/>
      <c r="D214" s="23"/>
      <c r="E214" s="24"/>
      <c r="F214" s="23"/>
      <c r="G214" s="25"/>
      <c r="H214" s="26"/>
      <c r="I214" s="24"/>
      <c r="J214" s="25"/>
      <c r="K214" s="25">
        <f>=IF(OR(C214="",I214=""),"",G214-J214)</f>
      </c>
      <c r="L214" s="26">
        <f>=IF(C214="","",IF(N214&lt;&gt;"","KAPANDI",IF(I214="",IF(AND(E214&lt;&gt;"",TODAY()-E214&gt;7),"GECİKTİ","BEKLİYOR"),IF(ROUND(G214-J214,2)=0,"MUTABIK","FARK VAR"))))</f>
      </c>
      <c r="M214" s="23"/>
      <c r="N214" s="24"/>
      <c r="O214" s="23"/>
    </row>
    <row r="215" spans="1:15" x14ac:dyDescent="0.25">
      <c r="A215" s="27"/>
      <c r="B215" s="27"/>
      <c r="C215" s="27"/>
      <c r="D215" s="27"/>
      <c r="E215" s="28"/>
      <c r="F215" s="27"/>
      <c r="G215" s="29"/>
      <c r="H215" s="30"/>
      <c r="I215" s="28"/>
      <c r="J215" s="29"/>
      <c r="K215" s="29">
        <f>=IF(OR(C215="",I215=""),"",G215-J215)</f>
      </c>
      <c r="L215" s="30">
        <f>=IF(C215="","",IF(N215&lt;&gt;"","KAPANDI",IF(I215="",IF(AND(E215&lt;&gt;"",TODAY()-E215&gt;7),"GECİKTİ","BEKLİYOR"),IF(ROUND(G215-J215,2)=0,"MUTABIK","FARK VAR"))))</f>
      </c>
      <c r="M215" s="27"/>
      <c r="N215" s="28"/>
      <c r="O215" s="27"/>
    </row>
    <row r="216" spans="1:15" x14ac:dyDescent="0.25">
      <c r="A216" s="23"/>
      <c r="B216" s="23"/>
      <c r="C216" s="23"/>
      <c r="D216" s="23"/>
      <c r="E216" s="24"/>
      <c r="F216" s="23"/>
      <c r="G216" s="25"/>
      <c r="H216" s="26"/>
      <c r="I216" s="24"/>
      <c r="J216" s="25"/>
      <c r="K216" s="25">
        <f>=IF(OR(C216="",I216=""),"",G216-J216)</f>
      </c>
      <c r="L216" s="26">
        <f>=IF(C216="","",IF(N216&lt;&gt;"","KAPANDI",IF(I216="",IF(AND(E216&lt;&gt;"",TODAY()-E216&gt;7),"GECİKTİ","BEKLİYOR"),IF(ROUND(G216-J216,2)=0,"MUTABIK","FARK VAR"))))</f>
      </c>
      <c r="M216" s="23"/>
      <c r="N216" s="24"/>
      <c r="O216" s="23"/>
    </row>
    <row r="217" spans="1:15" x14ac:dyDescent="0.25">
      <c r="A217" s="27"/>
      <c r="B217" s="27"/>
      <c r="C217" s="27"/>
      <c r="D217" s="27"/>
      <c r="E217" s="28"/>
      <c r="F217" s="27"/>
      <c r="G217" s="29"/>
      <c r="H217" s="30"/>
      <c r="I217" s="28"/>
      <c r="J217" s="29"/>
      <c r="K217" s="29">
        <f>=IF(OR(C217="",I217=""),"",G217-J217)</f>
      </c>
      <c r="L217" s="30">
        <f>=IF(C217="","",IF(N217&lt;&gt;"","KAPANDI",IF(I217="",IF(AND(E217&lt;&gt;"",TODAY()-E217&gt;7),"GECİKTİ","BEKLİYOR"),IF(ROUND(G217-J217,2)=0,"MUTABIK","FARK VAR"))))</f>
      </c>
      <c r="M217" s="27"/>
      <c r="N217" s="28"/>
      <c r="O217" s="27"/>
    </row>
    <row r="218" spans="1:15" x14ac:dyDescent="0.25">
      <c r="A218" s="23"/>
      <c r="B218" s="23"/>
      <c r="C218" s="23"/>
      <c r="D218" s="23"/>
      <c r="E218" s="24"/>
      <c r="F218" s="23"/>
      <c r="G218" s="25"/>
      <c r="H218" s="26"/>
      <c r="I218" s="24"/>
      <c r="J218" s="25"/>
      <c r="K218" s="25">
        <f>=IF(OR(C218="",I218=""),"",G218-J218)</f>
      </c>
      <c r="L218" s="26">
        <f>=IF(C218="","",IF(N218&lt;&gt;"","KAPANDI",IF(I218="",IF(AND(E218&lt;&gt;"",TODAY()-E218&gt;7),"GECİKTİ","BEKLİYOR"),IF(ROUND(G218-J218,2)=0,"MUTABIK","FARK VAR"))))</f>
      </c>
      <c r="M218" s="23"/>
      <c r="N218" s="24"/>
      <c r="O218" s="23"/>
    </row>
    <row r="219" spans="1:15" x14ac:dyDescent="0.25">
      <c r="A219" s="27"/>
      <c r="B219" s="27"/>
      <c r="C219" s="27"/>
      <c r="D219" s="27"/>
      <c r="E219" s="28"/>
      <c r="F219" s="27"/>
      <c r="G219" s="29"/>
      <c r="H219" s="30"/>
      <c r="I219" s="28"/>
      <c r="J219" s="29"/>
      <c r="K219" s="29">
        <f>=IF(OR(C219="",I219=""),"",G219-J219)</f>
      </c>
      <c r="L219" s="30">
        <f>=IF(C219="","",IF(N219&lt;&gt;"","KAPANDI",IF(I219="",IF(AND(E219&lt;&gt;"",TODAY()-E219&gt;7),"GECİKTİ","BEKLİYOR"),IF(ROUND(G219-J219,2)=0,"MUTABIK","FARK VAR"))))</f>
      </c>
      <c r="M219" s="27"/>
      <c r="N219" s="28"/>
      <c r="O219" s="27"/>
    </row>
    <row r="220" spans="1:15" x14ac:dyDescent="0.25">
      <c r="A220" s="23"/>
      <c r="B220" s="23"/>
      <c r="C220" s="23"/>
      <c r="D220" s="23"/>
      <c r="E220" s="24"/>
      <c r="F220" s="23"/>
      <c r="G220" s="25"/>
      <c r="H220" s="26"/>
      <c r="I220" s="24"/>
      <c r="J220" s="25"/>
      <c r="K220" s="25">
        <f>=IF(OR(C220="",I220=""),"",G220-J220)</f>
      </c>
      <c r="L220" s="26">
        <f>=IF(C220="","",IF(N220&lt;&gt;"","KAPANDI",IF(I220="",IF(AND(E220&lt;&gt;"",TODAY()-E220&gt;7),"GECİKTİ","BEKLİYOR"),IF(ROUND(G220-J220,2)=0,"MUTABIK","FARK VAR"))))</f>
      </c>
      <c r="M220" s="23"/>
      <c r="N220" s="24"/>
      <c r="O220" s="23"/>
    </row>
    <row r="221" spans="1:15" x14ac:dyDescent="0.25">
      <c r="A221" s="27"/>
      <c r="B221" s="27"/>
      <c r="C221" s="27"/>
      <c r="D221" s="27"/>
      <c r="E221" s="28"/>
      <c r="F221" s="27"/>
      <c r="G221" s="29"/>
      <c r="H221" s="30"/>
      <c r="I221" s="28"/>
      <c r="J221" s="29"/>
      <c r="K221" s="29">
        <f>=IF(OR(C221="",I221=""),"",G221-J221)</f>
      </c>
      <c r="L221" s="30">
        <f>=IF(C221="","",IF(N221&lt;&gt;"","KAPANDI",IF(I221="",IF(AND(E221&lt;&gt;"",TODAY()-E221&gt;7),"GECİKTİ","BEKLİYOR"),IF(ROUND(G221-J221,2)=0,"MUTABIK","FARK VAR"))))</f>
      </c>
      <c r="M221" s="27"/>
      <c r="N221" s="28"/>
      <c r="O221" s="27"/>
    </row>
    <row r="222" spans="1:15" x14ac:dyDescent="0.25">
      <c r="A222" s="23"/>
      <c r="B222" s="23"/>
      <c r="C222" s="23"/>
      <c r="D222" s="23"/>
      <c r="E222" s="24"/>
      <c r="F222" s="23"/>
      <c r="G222" s="25"/>
      <c r="H222" s="26"/>
      <c r="I222" s="24"/>
      <c r="J222" s="25"/>
      <c r="K222" s="25">
        <f>=IF(OR(C222="",I222=""),"",G222-J222)</f>
      </c>
      <c r="L222" s="26">
        <f>=IF(C222="","",IF(N222&lt;&gt;"","KAPANDI",IF(I222="",IF(AND(E222&lt;&gt;"",TODAY()-E222&gt;7),"GECİKTİ","BEKLİYOR"),IF(ROUND(G222-J222,2)=0,"MUTABIK","FARK VAR"))))</f>
      </c>
      <c r="M222" s="23"/>
      <c r="N222" s="24"/>
      <c r="O222" s="23"/>
    </row>
    <row r="223" spans="1:15" x14ac:dyDescent="0.25">
      <c r="A223" s="27"/>
      <c r="B223" s="27"/>
      <c r="C223" s="27"/>
      <c r="D223" s="27"/>
      <c r="E223" s="28"/>
      <c r="F223" s="27"/>
      <c r="G223" s="29"/>
      <c r="H223" s="30"/>
      <c r="I223" s="28"/>
      <c r="J223" s="29"/>
      <c r="K223" s="29">
        <f>=IF(OR(C223="",I223=""),"",G223-J223)</f>
      </c>
      <c r="L223" s="30">
        <f>=IF(C223="","",IF(N223&lt;&gt;"","KAPANDI",IF(I223="",IF(AND(E223&lt;&gt;"",TODAY()-E223&gt;7),"GECİKTİ","BEKLİYOR"),IF(ROUND(G223-J223,2)=0,"MUTABIK","FARK VAR"))))</f>
      </c>
      <c r="M223" s="27"/>
      <c r="N223" s="28"/>
      <c r="O223" s="27"/>
    </row>
    <row r="224" spans="1:15" x14ac:dyDescent="0.25">
      <c r="A224" s="23"/>
      <c r="B224" s="23"/>
      <c r="C224" s="23"/>
      <c r="D224" s="23"/>
      <c r="E224" s="24"/>
      <c r="F224" s="23"/>
      <c r="G224" s="25"/>
      <c r="H224" s="26"/>
      <c r="I224" s="24"/>
      <c r="J224" s="25"/>
      <c r="K224" s="25">
        <f>=IF(OR(C224="",I224=""),"",G224-J224)</f>
      </c>
      <c r="L224" s="26">
        <f>=IF(C224="","",IF(N224&lt;&gt;"","KAPANDI",IF(I224="",IF(AND(E224&lt;&gt;"",TODAY()-E224&gt;7),"GECİKTİ","BEKLİYOR"),IF(ROUND(G224-J224,2)=0,"MUTABIK","FARK VAR"))))</f>
      </c>
      <c r="M224" s="23"/>
      <c r="N224" s="24"/>
      <c r="O224" s="23"/>
    </row>
    <row r="225" spans="1:15" x14ac:dyDescent="0.25">
      <c r="A225" s="27"/>
      <c r="B225" s="27"/>
      <c r="C225" s="27"/>
      <c r="D225" s="27"/>
      <c r="E225" s="28"/>
      <c r="F225" s="27"/>
      <c r="G225" s="29"/>
      <c r="H225" s="30"/>
      <c r="I225" s="28"/>
      <c r="J225" s="29"/>
      <c r="K225" s="29">
        <f>=IF(OR(C225="",I225=""),"",G225-J225)</f>
      </c>
      <c r="L225" s="30">
        <f>=IF(C225="","",IF(N225&lt;&gt;"","KAPANDI",IF(I225="",IF(AND(E225&lt;&gt;"",TODAY()-E225&gt;7),"GECİKTİ","BEKLİYOR"),IF(ROUND(G225-J225,2)=0,"MUTABIK","FARK VAR"))))</f>
      </c>
      <c r="M225" s="27"/>
      <c r="N225" s="28"/>
      <c r="O225" s="27"/>
    </row>
    <row r="226" spans="1:15" x14ac:dyDescent="0.25">
      <c r="A226" s="23"/>
      <c r="B226" s="23"/>
      <c r="C226" s="23"/>
      <c r="D226" s="23"/>
      <c r="E226" s="24"/>
      <c r="F226" s="23"/>
      <c r="G226" s="25"/>
      <c r="H226" s="26"/>
      <c r="I226" s="24"/>
      <c r="J226" s="25"/>
      <c r="K226" s="25">
        <f>=IF(OR(C226="",I226=""),"",G226-J226)</f>
      </c>
      <c r="L226" s="26">
        <f>=IF(C226="","",IF(N226&lt;&gt;"","KAPANDI",IF(I226="",IF(AND(E226&lt;&gt;"",TODAY()-E226&gt;7),"GECİKTİ","BEKLİYOR"),IF(ROUND(G226-J226,2)=0,"MUTABIK","FARK VAR"))))</f>
      </c>
      <c r="M226" s="23"/>
      <c r="N226" s="24"/>
      <c r="O226" s="23"/>
    </row>
    <row r="227" spans="1:15" x14ac:dyDescent="0.25">
      <c r="A227" s="27"/>
      <c r="B227" s="27"/>
      <c r="C227" s="27"/>
      <c r="D227" s="27"/>
      <c r="E227" s="28"/>
      <c r="F227" s="27"/>
      <c r="G227" s="29"/>
      <c r="H227" s="30"/>
      <c r="I227" s="28"/>
      <c r="J227" s="29"/>
      <c r="K227" s="29">
        <f>=IF(OR(C227="",I227=""),"",G227-J227)</f>
      </c>
      <c r="L227" s="30">
        <f>=IF(C227="","",IF(N227&lt;&gt;"","KAPANDI",IF(I227="",IF(AND(E227&lt;&gt;"",TODAY()-E227&gt;7),"GECİKTİ","BEKLİYOR"),IF(ROUND(G227-J227,2)=0,"MUTABIK","FARK VAR"))))</f>
      </c>
      <c r="M227" s="27"/>
      <c r="N227" s="28"/>
      <c r="O227" s="27"/>
    </row>
    <row r="228" spans="1:15" x14ac:dyDescent="0.25">
      <c r="A228" s="23"/>
      <c r="B228" s="23"/>
      <c r="C228" s="23"/>
      <c r="D228" s="23"/>
      <c r="E228" s="24"/>
      <c r="F228" s="23"/>
      <c r="G228" s="25"/>
      <c r="H228" s="26"/>
      <c r="I228" s="24"/>
      <c r="J228" s="25"/>
      <c r="K228" s="25">
        <f>=IF(OR(C228="",I228=""),"",G228-J228)</f>
      </c>
      <c r="L228" s="26">
        <f>=IF(C228="","",IF(N228&lt;&gt;"","KAPANDI",IF(I228="",IF(AND(E228&lt;&gt;"",TODAY()-E228&gt;7),"GECİKTİ","BEKLİYOR"),IF(ROUND(G228-J228,2)=0,"MUTABIK","FARK VAR"))))</f>
      </c>
      <c r="M228" s="23"/>
      <c r="N228" s="24"/>
      <c r="O228" s="23"/>
    </row>
    <row r="229" spans="1:15" x14ac:dyDescent="0.25">
      <c r="A229" s="27"/>
      <c r="B229" s="27"/>
      <c r="C229" s="27"/>
      <c r="D229" s="27"/>
      <c r="E229" s="28"/>
      <c r="F229" s="27"/>
      <c r="G229" s="29"/>
      <c r="H229" s="30"/>
      <c r="I229" s="28"/>
      <c r="J229" s="29"/>
      <c r="K229" s="29">
        <f>=IF(OR(C229="",I229=""),"",G229-J229)</f>
      </c>
      <c r="L229" s="30">
        <f>=IF(C229="","",IF(N229&lt;&gt;"","KAPANDI",IF(I229="",IF(AND(E229&lt;&gt;"",TODAY()-E229&gt;7),"GECİKTİ","BEKLİYOR"),IF(ROUND(G229-J229,2)=0,"MUTABIK","FARK VAR"))))</f>
      </c>
      <c r="M229" s="27"/>
      <c r="N229" s="28"/>
      <c r="O229" s="27"/>
    </row>
    <row r="230" spans="1:15" x14ac:dyDescent="0.25">
      <c r="A230" s="23"/>
      <c r="B230" s="23"/>
      <c r="C230" s="23"/>
      <c r="D230" s="23"/>
      <c r="E230" s="24"/>
      <c r="F230" s="23"/>
      <c r="G230" s="25"/>
      <c r="H230" s="26"/>
      <c r="I230" s="24"/>
      <c r="J230" s="25"/>
      <c r="K230" s="25">
        <f>=IF(OR(C230="",I230=""),"",G230-J230)</f>
      </c>
      <c r="L230" s="26">
        <f>=IF(C230="","",IF(N230&lt;&gt;"","KAPANDI",IF(I230="",IF(AND(E230&lt;&gt;"",TODAY()-E230&gt;7),"GECİKTİ","BEKLİYOR"),IF(ROUND(G230-J230,2)=0,"MUTABIK","FARK VAR"))))</f>
      </c>
      <c r="M230" s="23"/>
      <c r="N230" s="24"/>
      <c r="O230" s="23"/>
    </row>
    <row r="231" spans="1:15" x14ac:dyDescent="0.25">
      <c r="A231" s="27"/>
      <c r="B231" s="27"/>
      <c r="C231" s="27"/>
      <c r="D231" s="27"/>
      <c r="E231" s="28"/>
      <c r="F231" s="27"/>
      <c r="G231" s="29"/>
      <c r="H231" s="30"/>
      <c r="I231" s="28"/>
      <c r="J231" s="29"/>
      <c r="K231" s="29">
        <f>=IF(OR(C231="",I231=""),"",G231-J231)</f>
      </c>
      <c r="L231" s="30">
        <f>=IF(C231="","",IF(N231&lt;&gt;"","KAPANDI",IF(I231="",IF(AND(E231&lt;&gt;"",TODAY()-E231&gt;7),"GECİKTİ","BEKLİYOR"),IF(ROUND(G231-J231,2)=0,"MUTABIK","FARK VAR"))))</f>
      </c>
      <c r="M231" s="27"/>
      <c r="N231" s="28"/>
      <c r="O231" s="27"/>
    </row>
    <row r="232" spans="1:15" x14ac:dyDescent="0.25">
      <c r="A232" s="23"/>
      <c r="B232" s="23"/>
      <c r="C232" s="23"/>
      <c r="D232" s="23"/>
      <c r="E232" s="24"/>
      <c r="F232" s="23"/>
      <c r="G232" s="25"/>
      <c r="H232" s="26"/>
      <c r="I232" s="24"/>
      <c r="J232" s="25"/>
      <c r="K232" s="25">
        <f>=IF(OR(C232="",I232=""),"",G232-J232)</f>
      </c>
      <c r="L232" s="26">
        <f>=IF(C232="","",IF(N232&lt;&gt;"","KAPANDI",IF(I232="",IF(AND(E232&lt;&gt;"",TODAY()-E232&gt;7),"GECİKTİ","BEKLİYOR"),IF(ROUND(G232-J232,2)=0,"MUTABIK","FARK VAR"))))</f>
      </c>
      <c r="M232" s="23"/>
      <c r="N232" s="24"/>
      <c r="O232" s="23"/>
    </row>
    <row r="233" spans="1:15" x14ac:dyDescent="0.25">
      <c r="A233" s="27"/>
      <c r="B233" s="27"/>
      <c r="C233" s="27"/>
      <c r="D233" s="27"/>
      <c r="E233" s="28"/>
      <c r="F233" s="27"/>
      <c r="G233" s="29"/>
      <c r="H233" s="30"/>
      <c r="I233" s="28"/>
      <c r="J233" s="29"/>
      <c r="K233" s="29">
        <f>=IF(OR(C233="",I233=""),"",G233-J233)</f>
      </c>
      <c r="L233" s="30">
        <f>=IF(C233="","",IF(N233&lt;&gt;"","KAPANDI",IF(I233="",IF(AND(E233&lt;&gt;"",TODAY()-E233&gt;7),"GECİKTİ","BEKLİYOR"),IF(ROUND(G233-J233,2)=0,"MUTABIK","FARK VAR"))))</f>
      </c>
      <c r="M233" s="27"/>
      <c r="N233" s="28"/>
      <c r="O233" s="27"/>
    </row>
    <row r="234" spans="1:15" x14ac:dyDescent="0.25">
      <c r="A234" s="23"/>
      <c r="B234" s="23"/>
      <c r="C234" s="23"/>
      <c r="D234" s="23"/>
      <c r="E234" s="24"/>
      <c r="F234" s="23"/>
      <c r="G234" s="25"/>
      <c r="H234" s="26"/>
      <c r="I234" s="24"/>
      <c r="J234" s="25"/>
      <c r="K234" s="25">
        <f>=IF(OR(C234="",I234=""),"",G234-J234)</f>
      </c>
      <c r="L234" s="26">
        <f>=IF(C234="","",IF(N234&lt;&gt;"","KAPANDI",IF(I234="",IF(AND(E234&lt;&gt;"",TODAY()-E234&gt;7),"GECİKTİ","BEKLİYOR"),IF(ROUND(G234-J234,2)=0,"MUTABIK","FARK VAR"))))</f>
      </c>
      <c r="M234" s="23"/>
      <c r="N234" s="24"/>
      <c r="O234" s="23"/>
    </row>
    <row r="235" spans="1:15" x14ac:dyDescent="0.25">
      <c r="A235" s="27"/>
      <c r="B235" s="27"/>
      <c r="C235" s="27"/>
      <c r="D235" s="27"/>
      <c r="E235" s="28"/>
      <c r="F235" s="27"/>
      <c r="G235" s="29"/>
      <c r="H235" s="30"/>
      <c r="I235" s="28"/>
      <c r="J235" s="29"/>
      <c r="K235" s="29">
        <f>=IF(OR(C235="",I235=""),"",G235-J235)</f>
      </c>
      <c r="L235" s="30">
        <f>=IF(C235="","",IF(N235&lt;&gt;"","KAPANDI",IF(I235="",IF(AND(E235&lt;&gt;"",TODAY()-E235&gt;7),"GECİKTİ","BEKLİYOR"),IF(ROUND(G235-J235,2)=0,"MUTABIK","FARK VAR"))))</f>
      </c>
      <c r="M235" s="27"/>
      <c r="N235" s="28"/>
      <c r="O235" s="27"/>
    </row>
    <row r="236" spans="1:15" x14ac:dyDescent="0.25">
      <c r="A236" s="23"/>
      <c r="B236" s="23"/>
      <c r="C236" s="23"/>
      <c r="D236" s="23"/>
      <c r="E236" s="24"/>
      <c r="F236" s="23"/>
      <c r="G236" s="25"/>
      <c r="H236" s="26"/>
      <c r="I236" s="24"/>
      <c r="J236" s="25"/>
      <c r="K236" s="25">
        <f>=IF(OR(C236="",I236=""),"",G236-J236)</f>
      </c>
      <c r="L236" s="26">
        <f>=IF(C236="","",IF(N236&lt;&gt;"","KAPANDI",IF(I236="",IF(AND(E236&lt;&gt;"",TODAY()-E236&gt;7),"GECİKTİ","BEKLİYOR"),IF(ROUND(G236-J236,2)=0,"MUTABIK","FARK VAR"))))</f>
      </c>
      <c r="M236" s="23"/>
      <c r="N236" s="24"/>
      <c r="O236" s="23"/>
    </row>
    <row r="237" spans="1:15" x14ac:dyDescent="0.25">
      <c r="A237" s="27"/>
      <c r="B237" s="27"/>
      <c r="C237" s="27"/>
      <c r="D237" s="27"/>
      <c r="E237" s="28"/>
      <c r="F237" s="27"/>
      <c r="G237" s="29"/>
      <c r="H237" s="30"/>
      <c r="I237" s="28"/>
      <c r="J237" s="29"/>
      <c r="K237" s="29">
        <f>=IF(OR(C237="",I237=""),"",G237-J237)</f>
      </c>
      <c r="L237" s="30">
        <f>=IF(C237="","",IF(N237&lt;&gt;"","KAPANDI",IF(I237="",IF(AND(E237&lt;&gt;"",TODAY()-E237&gt;7),"GECİKTİ","BEKLİYOR"),IF(ROUND(G237-J237,2)=0,"MUTABIK","FARK VAR"))))</f>
      </c>
      <c r="M237" s="27"/>
      <c r="N237" s="28"/>
      <c r="O237" s="27"/>
    </row>
    <row r="238" spans="1:15" x14ac:dyDescent="0.25">
      <c r="A238" s="23"/>
      <c r="B238" s="23"/>
      <c r="C238" s="23"/>
      <c r="D238" s="23"/>
      <c r="E238" s="24"/>
      <c r="F238" s="23"/>
      <c r="G238" s="25"/>
      <c r="H238" s="26"/>
      <c r="I238" s="24"/>
      <c r="J238" s="25"/>
      <c r="K238" s="25">
        <f>=IF(OR(C238="",I238=""),"",G238-J238)</f>
      </c>
      <c r="L238" s="26">
        <f>=IF(C238="","",IF(N238&lt;&gt;"","KAPANDI",IF(I238="",IF(AND(E238&lt;&gt;"",TODAY()-E238&gt;7),"GECİKTİ","BEKLİYOR"),IF(ROUND(G238-J238,2)=0,"MUTABIK","FARK VAR"))))</f>
      </c>
      <c r="M238" s="23"/>
      <c r="N238" s="24"/>
      <c r="O238" s="23"/>
    </row>
    <row r="239" spans="1:15" x14ac:dyDescent="0.25">
      <c r="A239" s="27"/>
      <c r="B239" s="27"/>
      <c r="C239" s="27"/>
      <c r="D239" s="27"/>
      <c r="E239" s="28"/>
      <c r="F239" s="27"/>
      <c r="G239" s="29"/>
      <c r="H239" s="30"/>
      <c r="I239" s="28"/>
      <c r="J239" s="29"/>
      <c r="K239" s="29">
        <f>=IF(OR(C239="",I239=""),"",G239-J239)</f>
      </c>
      <c r="L239" s="30">
        <f>=IF(C239="","",IF(N239&lt;&gt;"","KAPANDI",IF(I239="",IF(AND(E239&lt;&gt;"",TODAY()-E239&gt;7),"GECİKTİ","BEKLİYOR"),IF(ROUND(G239-J239,2)=0,"MUTABIK","FARK VAR"))))</f>
      </c>
      <c r="M239" s="27"/>
      <c r="N239" s="28"/>
      <c r="O239" s="27"/>
    </row>
    <row r="240" spans="1:15" x14ac:dyDescent="0.25">
      <c r="A240" s="23"/>
      <c r="B240" s="23"/>
      <c r="C240" s="23"/>
      <c r="D240" s="23"/>
      <c r="E240" s="24"/>
      <c r="F240" s="23"/>
      <c r="G240" s="25"/>
      <c r="H240" s="26"/>
      <c r="I240" s="24"/>
      <c r="J240" s="25"/>
      <c r="K240" s="25">
        <f>=IF(OR(C240="",I240=""),"",G240-J240)</f>
      </c>
      <c r="L240" s="26">
        <f>=IF(C240="","",IF(N240&lt;&gt;"","KAPANDI",IF(I240="",IF(AND(E240&lt;&gt;"",TODAY()-E240&gt;7),"GECİKTİ","BEKLİYOR"),IF(ROUND(G240-J240,2)=0,"MUTABIK","FARK VAR"))))</f>
      </c>
      <c r="M240" s="23"/>
      <c r="N240" s="24"/>
      <c r="O240" s="23"/>
    </row>
    <row r="241" spans="1:15" x14ac:dyDescent="0.25">
      <c r="A241" s="27"/>
      <c r="B241" s="27"/>
      <c r="C241" s="27"/>
      <c r="D241" s="27"/>
      <c r="E241" s="28"/>
      <c r="F241" s="27"/>
      <c r="G241" s="29"/>
      <c r="H241" s="30"/>
      <c r="I241" s="28"/>
      <c r="J241" s="29"/>
      <c r="K241" s="29">
        <f>=IF(OR(C241="",I241=""),"",G241-J241)</f>
      </c>
      <c r="L241" s="30">
        <f>=IF(C241="","",IF(N241&lt;&gt;"","KAPANDI",IF(I241="",IF(AND(E241&lt;&gt;"",TODAY()-E241&gt;7),"GECİKTİ","BEKLİYOR"),IF(ROUND(G241-J241,2)=0,"MUTABIK","FARK VAR"))))</f>
      </c>
      <c r="M241" s="27"/>
      <c r="N241" s="28"/>
      <c r="O241" s="27"/>
    </row>
    <row r="242" spans="1:15" x14ac:dyDescent="0.25">
      <c r="A242" s="23"/>
      <c r="B242" s="23"/>
      <c r="C242" s="23"/>
      <c r="D242" s="23"/>
      <c r="E242" s="24"/>
      <c r="F242" s="23"/>
      <c r="G242" s="25"/>
      <c r="H242" s="26"/>
      <c r="I242" s="24"/>
      <c r="J242" s="25"/>
      <c r="K242" s="25">
        <f>=IF(OR(C242="",I242=""),"",G242-J242)</f>
      </c>
      <c r="L242" s="26">
        <f>=IF(C242="","",IF(N242&lt;&gt;"","KAPANDI",IF(I242="",IF(AND(E242&lt;&gt;"",TODAY()-E242&gt;7),"GECİKTİ","BEKLİYOR"),IF(ROUND(G242-J242,2)=0,"MUTABIK","FARK VAR"))))</f>
      </c>
      <c r="M242" s="23"/>
      <c r="N242" s="24"/>
      <c r="O242" s="23"/>
    </row>
    <row r="243" spans="1:15" x14ac:dyDescent="0.25">
      <c r="A243" s="27"/>
      <c r="B243" s="27"/>
      <c r="C243" s="27"/>
      <c r="D243" s="27"/>
      <c r="E243" s="28"/>
      <c r="F243" s="27"/>
      <c r="G243" s="29"/>
      <c r="H243" s="30"/>
      <c r="I243" s="28"/>
      <c r="J243" s="29"/>
      <c r="K243" s="29">
        <f>=IF(OR(C243="",I243=""),"",G243-J243)</f>
      </c>
      <c r="L243" s="30">
        <f>=IF(C243="","",IF(N243&lt;&gt;"","KAPANDI",IF(I243="",IF(AND(E243&lt;&gt;"",TODAY()-E243&gt;7),"GECİKTİ","BEKLİYOR"),IF(ROUND(G243-J243,2)=0,"MUTABIK","FARK VAR"))))</f>
      </c>
      <c r="M243" s="27"/>
      <c r="N243" s="28"/>
      <c r="O243" s="27"/>
    </row>
    <row r="244" spans="1:15" x14ac:dyDescent="0.25">
      <c r="A244" s="23"/>
      <c r="B244" s="23"/>
      <c r="C244" s="23"/>
      <c r="D244" s="23"/>
      <c r="E244" s="24"/>
      <c r="F244" s="23"/>
      <c r="G244" s="25"/>
      <c r="H244" s="26"/>
      <c r="I244" s="24"/>
      <c r="J244" s="25"/>
      <c r="K244" s="25">
        <f>=IF(OR(C244="",I244=""),"",G244-J244)</f>
      </c>
      <c r="L244" s="26">
        <f>=IF(C244="","",IF(N244&lt;&gt;"","KAPANDI",IF(I244="",IF(AND(E244&lt;&gt;"",TODAY()-E244&gt;7),"GECİKTİ","BEKLİYOR"),IF(ROUND(G244-J244,2)=0,"MUTABIK","FARK VAR"))))</f>
      </c>
      <c r="M244" s="23"/>
      <c r="N244" s="24"/>
      <c r="O244" s="23"/>
    </row>
    <row r="245" spans="1:15" x14ac:dyDescent="0.25">
      <c r="A245" s="27"/>
      <c r="B245" s="27"/>
      <c r="C245" s="27"/>
      <c r="D245" s="27"/>
      <c r="E245" s="28"/>
      <c r="F245" s="27"/>
      <c r="G245" s="29"/>
      <c r="H245" s="30"/>
      <c r="I245" s="28"/>
      <c r="J245" s="29"/>
      <c r="K245" s="29">
        <f>=IF(OR(C245="",I245=""),"",G245-J245)</f>
      </c>
      <c r="L245" s="30">
        <f>=IF(C245="","",IF(N245&lt;&gt;"","KAPANDI",IF(I245="",IF(AND(E245&lt;&gt;"",TODAY()-E245&gt;7),"GECİKTİ","BEKLİYOR"),IF(ROUND(G245-J245,2)=0,"MUTABIK","FARK VAR"))))</f>
      </c>
      <c r="M245" s="27"/>
      <c r="N245" s="28"/>
      <c r="O245" s="27"/>
    </row>
    <row r="246" spans="1:15" x14ac:dyDescent="0.25">
      <c r="A246" s="23"/>
      <c r="B246" s="23"/>
      <c r="C246" s="23"/>
      <c r="D246" s="23"/>
      <c r="E246" s="24"/>
      <c r="F246" s="23"/>
      <c r="G246" s="25"/>
      <c r="H246" s="26"/>
      <c r="I246" s="24"/>
      <c r="J246" s="25"/>
      <c r="K246" s="25">
        <f>=IF(OR(C246="",I246=""),"",G246-J246)</f>
      </c>
      <c r="L246" s="26">
        <f>=IF(C246="","",IF(N246&lt;&gt;"","KAPANDI",IF(I246="",IF(AND(E246&lt;&gt;"",TODAY()-E246&gt;7),"GECİKTİ","BEKLİYOR"),IF(ROUND(G246-J246,2)=0,"MUTABIK","FARK VAR"))))</f>
      </c>
      <c r="M246" s="23"/>
      <c r="N246" s="24"/>
      <c r="O246" s="23"/>
    </row>
    <row r="247" spans="1:15" x14ac:dyDescent="0.25">
      <c r="A247" s="27"/>
      <c r="B247" s="27"/>
      <c r="C247" s="27"/>
      <c r="D247" s="27"/>
      <c r="E247" s="28"/>
      <c r="F247" s="27"/>
      <c r="G247" s="29"/>
      <c r="H247" s="30"/>
      <c r="I247" s="28"/>
      <c r="J247" s="29"/>
      <c r="K247" s="29">
        <f>=IF(OR(C247="",I247=""),"",G247-J247)</f>
      </c>
      <c r="L247" s="30">
        <f>=IF(C247="","",IF(N247&lt;&gt;"","KAPANDI",IF(I247="",IF(AND(E247&lt;&gt;"",TODAY()-E247&gt;7),"GECİKTİ","BEKLİYOR"),IF(ROUND(G247-J247,2)=0,"MUTABIK","FARK VAR"))))</f>
      </c>
      <c r="M247" s="27"/>
      <c r="N247" s="28"/>
      <c r="O247" s="27"/>
    </row>
    <row r="248" spans="1:15" x14ac:dyDescent="0.25">
      <c r="A248" s="23"/>
      <c r="B248" s="23"/>
      <c r="C248" s="23"/>
      <c r="D248" s="23"/>
      <c r="E248" s="24"/>
      <c r="F248" s="23"/>
      <c r="G248" s="25"/>
      <c r="H248" s="26"/>
      <c r="I248" s="24"/>
      <c r="J248" s="25"/>
      <c r="K248" s="25">
        <f>=IF(OR(C248="",I248=""),"",G248-J248)</f>
      </c>
      <c r="L248" s="26">
        <f>=IF(C248="","",IF(N248&lt;&gt;"","KAPANDI",IF(I248="",IF(AND(E248&lt;&gt;"",TODAY()-E248&gt;7),"GECİKTİ","BEKLİYOR"),IF(ROUND(G248-J248,2)=0,"MUTABIK","FARK VAR"))))</f>
      </c>
      <c r="M248" s="23"/>
      <c r="N248" s="24"/>
      <c r="O248" s="23"/>
    </row>
    <row r="249" spans="1:15" x14ac:dyDescent="0.25">
      <c r="A249" s="27"/>
      <c r="B249" s="27"/>
      <c r="C249" s="27"/>
      <c r="D249" s="27"/>
      <c r="E249" s="28"/>
      <c r="F249" s="27"/>
      <c r="G249" s="29"/>
      <c r="H249" s="30"/>
      <c r="I249" s="28"/>
      <c r="J249" s="29"/>
      <c r="K249" s="29">
        <f>=IF(OR(C249="",I249=""),"",G249-J249)</f>
      </c>
      <c r="L249" s="30">
        <f>=IF(C249="","",IF(N249&lt;&gt;"","KAPANDI",IF(I249="",IF(AND(E249&lt;&gt;"",TODAY()-E249&gt;7),"GECİKTİ","BEKLİYOR"),IF(ROUND(G249-J249,2)=0,"MUTABIK","FARK VAR"))))</f>
      </c>
      <c r="M249" s="27"/>
      <c r="N249" s="28"/>
      <c r="O249" s="27"/>
    </row>
    <row r="250" spans="1:15" x14ac:dyDescent="0.25">
      <c r="A250" s="23"/>
      <c r="B250" s="23"/>
      <c r="C250" s="23"/>
      <c r="D250" s="23"/>
      <c r="E250" s="24"/>
      <c r="F250" s="23"/>
      <c r="G250" s="25"/>
      <c r="H250" s="26"/>
      <c r="I250" s="24"/>
      <c r="J250" s="25"/>
      <c r="K250" s="25">
        <f>=IF(OR(C250="",I250=""),"",G250-J250)</f>
      </c>
      <c r="L250" s="26">
        <f>=IF(C250="","",IF(N250&lt;&gt;"","KAPANDI",IF(I250="",IF(AND(E250&lt;&gt;"",TODAY()-E250&gt;7),"GECİKTİ","BEKLİYOR"),IF(ROUND(G250-J250,2)=0,"MUTABIK","FARK VAR"))))</f>
      </c>
      <c r="M250" s="23"/>
      <c r="N250" s="24"/>
      <c r="O250" s="23"/>
    </row>
    <row r="251" spans="1:15" x14ac:dyDescent="0.25">
      <c r="A251" s="27"/>
      <c r="B251" s="27"/>
      <c r="C251" s="27"/>
      <c r="D251" s="27"/>
      <c r="E251" s="28"/>
      <c r="F251" s="27"/>
      <c r="G251" s="29"/>
      <c r="H251" s="30"/>
      <c r="I251" s="28"/>
      <c r="J251" s="29"/>
      <c r="K251" s="29">
        <f>=IF(OR(C251="",I251=""),"",G251-J251)</f>
      </c>
      <c r="L251" s="30">
        <f>=IF(C251="","",IF(N251&lt;&gt;"","KAPANDI",IF(I251="",IF(AND(E251&lt;&gt;"",TODAY()-E251&gt;7),"GECİKTİ","BEKLİYOR"),IF(ROUND(G251-J251,2)=0,"MUTABIK","FARK VAR"))))</f>
      </c>
      <c r="M251" s="27"/>
      <c r="N251" s="28"/>
      <c r="O251" s="27"/>
    </row>
    <row r="252" spans="1:15" x14ac:dyDescent="0.25">
      <c r="A252" s="23"/>
      <c r="B252" s="23"/>
      <c r="C252" s="23"/>
      <c r="D252" s="23"/>
      <c r="E252" s="24"/>
      <c r="F252" s="23"/>
      <c r="G252" s="25"/>
      <c r="H252" s="26"/>
      <c r="I252" s="24"/>
      <c r="J252" s="25"/>
      <c r="K252" s="25">
        <f>=IF(OR(C252="",I252=""),"",G252-J252)</f>
      </c>
      <c r="L252" s="26">
        <f>=IF(C252="","",IF(N252&lt;&gt;"","KAPANDI",IF(I252="",IF(AND(E252&lt;&gt;"",TODAY()-E252&gt;7),"GECİKTİ","BEKLİYOR"),IF(ROUND(G252-J252,2)=0,"MUTABIK","FARK VAR"))))</f>
      </c>
      <c r="M252" s="23"/>
      <c r="N252" s="24"/>
      <c r="O252" s="23"/>
    </row>
    <row r="253" spans="1:15" x14ac:dyDescent="0.25">
      <c r="A253" s="27"/>
      <c r="B253" s="27"/>
      <c r="C253" s="27"/>
      <c r="D253" s="27"/>
      <c r="E253" s="28"/>
      <c r="F253" s="27"/>
      <c r="G253" s="29"/>
      <c r="H253" s="30"/>
      <c r="I253" s="28"/>
      <c r="J253" s="29"/>
      <c r="K253" s="29">
        <f>=IF(OR(C253="",I253=""),"",G253-J253)</f>
      </c>
      <c r="L253" s="30">
        <f>=IF(C253="","",IF(N253&lt;&gt;"","KAPANDI",IF(I253="",IF(AND(E253&lt;&gt;"",TODAY()-E253&gt;7),"GECİKTİ","BEKLİYOR"),IF(ROUND(G253-J253,2)=0,"MUTABIK","FARK VAR"))))</f>
      </c>
      <c r="M253" s="27"/>
      <c r="N253" s="28"/>
      <c r="O253" s="27"/>
    </row>
    <row r="254" spans="1:15" x14ac:dyDescent="0.25">
      <c r="A254" s="23"/>
      <c r="B254" s="23"/>
      <c r="C254" s="23"/>
      <c r="D254" s="23"/>
      <c r="E254" s="24"/>
      <c r="F254" s="23"/>
      <c r="G254" s="25"/>
      <c r="H254" s="26"/>
      <c r="I254" s="24"/>
      <c r="J254" s="25"/>
      <c r="K254" s="25">
        <f>=IF(OR(C254="",I254=""),"",G254-J254)</f>
      </c>
      <c r="L254" s="26">
        <f>=IF(C254="","",IF(N254&lt;&gt;"","KAPANDI",IF(I254="",IF(AND(E254&lt;&gt;"",TODAY()-E254&gt;7),"GECİKTİ","BEKLİYOR"),IF(ROUND(G254-J254,2)=0,"MUTABIK","FARK VAR"))))</f>
      </c>
      <c r="M254" s="23"/>
      <c r="N254" s="24"/>
      <c r="O254" s="23"/>
    </row>
    <row r="255" spans="1:15" x14ac:dyDescent="0.25">
      <c r="A255" s="27"/>
      <c r="B255" s="27"/>
      <c r="C255" s="27"/>
      <c r="D255" s="27"/>
      <c r="E255" s="28"/>
      <c r="F255" s="27"/>
      <c r="G255" s="29"/>
      <c r="H255" s="30"/>
      <c r="I255" s="28"/>
      <c r="J255" s="29"/>
      <c r="K255" s="29">
        <f>=IF(OR(C255="",I255=""),"",G255-J255)</f>
      </c>
      <c r="L255" s="30">
        <f>=IF(C255="","",IF(N255&lt;&gt;"","KAPANDI",IF(I255="",IF(AND(E255&lt;&gt;"",TODAY()-E255&gt;7),"GECİKTİ","BEKLİYOR"),IF(ROUND(G255-J255,2)=0,"MUTABIK","FARK VAR"))))</f>
      </c>
      <c r="M255" s="27"/>
      <c r="N255" s="28"/>
      <c r="O255" s="27"/>
    </row>
    <row r="256" spans="1:15" x14ac:dyDescent="0.25">
      <c r="A256" s="23"/>
      <c r="B256" s="23"/>
      <c r="C256" s="23"/>
      <c r="D256" s="23"/>
      <c r="E256" s="24"/>
      <c r="F256" s="23"/>
      <c r="G256" s="25"/>
      <c r="H256" s="26"/>
      <c r="I256" s="24"/>
      <c r="J256" s="25"/>
      <c r="K256" s="25">
        <f>=IF(OR(C256="",I256=""),"",G256-J256)</f>
      </c>
      <c r="L256" s="26">
        <f>=IF(C256="","",IF(N256&lt;&gt;"","KAPANDI",IF(I256="",IF(AND(E256&lt;&gt;"",TODAY()-E256&gt;7),"GECİKTİ","BEKLİYOR"),IF(ROUND(G256-J256,2)=0,"MUTABIK","FARK VAR"))))</f>
      </c>
      <c r="M256" s="23"/>
      <c r="N256" s="24"/>
      <c r="O256" s="23"/>
    </row>
    <row r="257" spans="1:15" x14ac:dyDescent="0.25">
      <c r="A257" s="27"/>
      <c r="B257" s="27"/>
      <c r="C257" s="27"/>
      <c r="D257" s="27"/>
      <c r="E257" s="28"/>
      <c r="F257" s="27"/>
      <c r="G257" s="29"/>
      <c r="H257" s="30"/>
      <c r="I257" s="28"/>
      <c r="J257" s="29"/>
      <c r="K257" s="29">
        <f>=IF(OR(C257="",I257=""),"",G257-J257)</f>
      </c>
      <c r="L257" s="30">
        <f>=IF(C257="","",IF(N257&lt;&gt;"","KAPANDI",IF(I257="",IF(AND(E257&lt;&gt;"",TODAY()-E257&gt;7),"GECİKTİ","BEKLİYOR"),IF(ROUND(G257-J257,2)=0,"MUTABIK","FARK VAR"))))</f>
      </c>
      <c r="M257" s="27"/>
      <c r="N257" s="28"/>
      <c r="O257" s="27"/>
    </row>
    <row r="258" spans="1:15" x14ac:dyDescent="0.25">
      <c r="A258" s="23"/>
      <c r="B258" s="23"/>
      <c r="C258" s="23"/>
      <c r="D258" s="23"/>
      <c r="E258" s="24"/>
      <c r="F258" s="23"/>
      <c r="G258" s="25"/>
      <c r="H258" s="26"/>
      <c r="I258" s="24"/>
      <c r="J258" s="25"/>
      <c r="K258" s="25">
        <f>=IF(OR(C258="",I258=""),"",G258-J258)</f>
      </c>
      <c r="L258" s="26">
        <f>=IF(C258="","",IF(N258&lt;&gt;"","KAPANDI",IF(I258="",IF(AND(E258&lt;&gt;"",TODAY()-E258&gt;7),"GECİKTİ","BEKLİYOR"),IF(ROUND(G258-J258,2)=0,"MUTABIK","FARK VAR"))))</f>
      </c>
      <c r="M258" s="23"/>
      <c r="N258" s="24"/>
      <c r="O258" s="23"/>
    </row>
    <row r="259" spans="1:15" x14ac:dyDescent="0.25">
      <c r="A259" s="27"/>
      <c r="B259" s="27"/>
      <c r="C259" s="27"/>
      <c r="D259" s="27"/>
      <c r="E259" s="28"/>
      <c r="F259" s="27"/>
      <c r="G259" s="29"/>
      <c r="H259" s="30"/>
      <c r="I259" s="28"/>
      <c r="J259" s="29"/>
      <c r="K259" s="29">
        <f>=IF(OR(C259="",I259=""),"",G259-J259)</f>
      </c>
      <c r="L259" s="30">
        <f>=IF(C259="","",IF(N259&lt;&gt;"","KAPANDI",IF(I259="",IF(AND(E259&lt;&gt;"",TODAY()-E259&gt;7),"GECİKTİ","BEKLİYOR"),IF(ROUND(G259-J259,2)=0,"MUTABIK","FARK VAR"))))</f>
      </c>
      <c r="M259" s="27"/>
      <c r="N259" s="28"/>
      <c r="O259" s="27"/>
    </row>
    <row r="260" spans="1:15" x14ac:dyDescent="0.25">
      <c r="A260" s="23"/>
      <c r="B260" s="23"/>
      <c r="C260" s="23"/>
      <c r="D260" s="23"/>
      <c r="E260" s="24"/>
      <c r="F260" s="23"/>
      <c r="G260" s="25"/>
      <c r="H260" s="26"/>
      <c r="I260" s="24"/>
      <c r="J260" s="25"/>
      <c r="K260" s="25">
        <f>=IF(OR(C260="",I260=""),"",G260-J260)</f>
      </c>
      <c r="L260" s="26">
        <f>=IF(C260="","",IF(N260&lt;&gt;"","KAPANDI",IF(I260="",IF(AND(E260&lt;&gt;"",TODAY()-E260&gt;7),"GECİKTİ","BEKLİYOR"),IF(ROUND(G260-J260,2)=0,"MUTABIK","FARK VAR"))))</f>
      </c>
      <c r="M260" s="23"/>
      <c r="N260" s="24"/>
      <c r="O260" s="23"/>
    </row>
    <row r="261" spans="1:15" x14ac:dyDescent="0.25">
      <c r="A261" s="27"/>
      <c r="B261" s="27"/>
      <c r="C261" s="27"/>
      <c r="D261" s="27"/>
      <c r="E261" s="28"/>
      <c r="F261" s="27"/>
      <c r="G261" s="29"/>
      <c r="H261" s="30"/>
      <c r="I261" s="28"/>
      <c r="J261" s="29"/>
      <c r="K261" s="29">
        <f>=IF(OR(C261="",I261=""),"",G261-J261)</f>
      </c>
      <c r="L261" s="30">
        <f>=IF(C261="","",IF(N261&lt;&gt;"","KAPANDI",IF(I261="",IF(AND(E261&lt;&gt;"",TODAY()-E261&gt;7),"GECİKTİ","BEKLİYOR"),IF(ROUND(G261-J261,2)=0,"MUTABIK","FARK VAR"))))</f>
      </c>
      <c r="M261" s="27"/>
      <c r="N261" s="28"/>
      <c r="O261" s="27"/>
    </row>
    <row r="262" spans="1:15" x14ac:dyDescent="0.25">
      <c r="A262" s="23"/>
      <c r="B262" s="23"/>
      <c r="C262" s="23"/>
      <c r="D262" s="23"/>
      <c r="E262" s="24"/>
      <c r="F262" s="23"/>
      <c r="G262" s="25"/>
      <c r="H262" s="26"/>
      <c r="I262" s="24"/>
      <c r="J262" s="25"/>
      <c r="K262" s="25">
        <f>=IF(OR(C262="",I262=""),"",G262-J262)</f>
      </c>
      <c r="L262" s="26">
        <f>=IF(C262="","",IF(N262&lt;&gt;"","KAPANDI",IF(I262="",IF(AND(E262&lt;&gt;"",TODAY()-E262&gt;7),"GECİKTİ","BEKLİYOR"),IF(ROUND(G262-J262,2)=0,"MUTABIK","FARK VAR"))))</f>
      </c>
      <c r="M262" s="23"/>
      <c r="N262" s="24"/>
      <c r="O262" s="23"/>
    </row>
    <row r="263" spans="1:15" x14ac:dyDescent="0.25">
      <c r="A263" s="27"/>
      <c r="B263" s="27"/>
      <c r="C263" s="27"/>
      <c r="D263" s="27"/>
      <c r="E263" s="28"/>
      <c r="F263" s="27"/>
      <c r="G263" s="29"/>
      <c r="H263" s="30"/>
      <c r="I263" s="28"/>
      <c r="J263" s="29"/>
      <c r="K263" s="29">
        <f>=IF(OR(C263="",I263=""),"",G263-J263)</f>
      </c>
      <c r="L263" s="30">
        <f>=IF(C263="","",IF(N263&lt;&gt;"","KAPANDI",IF(I263="",IF(AND(E263&lt;&gt;"",TODAY()-E263&gt;7),"GECİKTİ","BEKLİYOR"),IF(ROUND(G263-J263,2)=0,"MUTABIK","FARK VAR"))))</f>
      </c>
      <c r="M263" s="27"/>
      <c r="N263" s="28"/>
      <c r="O263" s="27"/>
    </row>
    <row r="264" spans="1:15" x14ac:dyDescent="0.25">
      <c r="A264" s="23"/>
      <c r="B264" s="23"/>
      <c r="C264" s="23"/>
      <c r="D264" s="23"/>
      <c r="E264" s="24"/>
      <c r="F264" s="23"/>
      <c r="G264" s="25"/>
      <c r="H264" s="26"/>
      <c r="I264" s="24"/>
      <c r="J264" s="25"/>
      <c r="K264" s="25">
        <f>=IF(OR(C264="",I264=""),"",G264-J264)</f>
      </c>
      <c r="L264" s="26">
        <f>=IF(C264="","",IF(N264&lt;&gt;"","KAPANDI",IF(I264="",IF(AND(E264&lt;&gt;"",TODAY()-E264&gt;7),"GECİKTİ","BEKLİYOR"),IF(ROUND(G264-J264,2)=0,"MUTABIK","FARK VAR"))))</f>
      </c>
      <c r="M264" s="23"/>
      <c r="N264" s="24"/>
      <c r="O264" s="23"/>
    </row>
    <row r="265" spans="1:15" x14ac:dyDescent="0.25">
      <c r="A265" s="27"/>
      <c r="B265" s="27"/>
      <c r="C265" s="27"/>
      <c r="D265" s="27"/>
      <c r="E265" s="28"/>
      <c r="F265" s="27"/>
      <c r="G265" s="29"/>
      <c r="H265" s="30"/>
      <c r="I265" s="28"/>
      <c r="J265" s="29"/>
      <c r="K265" s="29">
        <f>=IF(OR(C265="",I265=""),"",G265-J265)</f>
      </c>
      <c r="L265" s="30">
        <f>=IF(C265="","",IF(N265&lt;&gt;"","KAPANDI",IF(I265="",IF(AND(E265&lt;&gt;"",TODAY()-E265&gt;7),"GECİKTİ","BEKLİYOR"),IF(ROUND(G265-J265,2)=0,"MUTABIK","FARK VAR"))))</f>
      </c>
      <c r="M265" s="27"/>
      <c r="N265" s="28"/>
      <c r="O265" s="27"/>
    </row>
    <row r="266" spans="1:15" x14ac:dyDescent="0.25">
      <c r="A266" s="23"/>
      <c r="B266" s="23"/>
      <c r="C266" s="23"/>
      <c r="D266" s="23"/>
      <c r="E266" s="24"/>
      <c r="F266" s="23"/>
      <c r="G266" s="25"/>
      <c r="H266" s="26"/>
      <c r="I266" s="24"/>
      <c r="J266" s="25"/>
      <c r="K266" s="25">
        <f>=IF(OR(C266="",I266=""),"",G266-J266)</f>
      </c>
      <c r="L266" s="26">
        <f>=IF(C266="","",IF(N266&lt;&gt;"","KAPANDI",IF(I266="",IF(AND(E266&lt;&gt;"",TODAY()-E266&gt;7),"GECİKTİ","BEKLİYOR"),IF(ROUND(G266-J266,2)=0,"MUTABIK","FARK VAR"))))</f>
      </c>
      <c r="M266" s="23"/>
      <c r="N266" s="24"/>
      <c r="O266" s="23"/>
    </row>
    <row r="267" spans="1:15" x14ac:dyDescent="0.25">
      <c r="A267" s="27"/>
      <c r="B267" s="27"/>
      <c r="C267" s="27"/>
      <c r="D267" s="27"/>
      <c r="E267" s="28"/>
      <c r="F267" s="27"/>
      <c r="G267" s="29"/>
      <c r="H267" s="30"/>
      <c r="I267" s="28"/>
      <c r="J267" s="29"/>
      <c r="K267" s="29">
        <f>=IF(OR(C267="",I267=""),"",G267-J267)</f>
      </c>
      <c r="L267" s="30">
        <f>=IF(C267="","",IF(N267&lt;&gt;"","KAPANDI",IF(I267="",IF(AND(E267&lt;&gt;"",TODAY()-E267&gt;7),"GECİKTİ","BEKLİYOR"),IF(ROUND(G267-J267,2)=0,"MUTABIK","FARK VAR"))))</f>
      </c>
      <c r="M267" s="27"/>
      <c r="N267" s="28"/>
      <c r="O267" s="27"/>
    </row>
    <row r="268" spans="1:15" x14ac:dyDescent="0.25">
      <c r="A268" s="23"/>
      <c r="B268" s="23"/>
      <c r="C268" s="23"/>
      <c r="D268" s="23"/>
      <c r="E268" s="24"/>
      <c r="F268" s="23"/>
      <c r="G268" s="25"/>
      <c r="H268" s="26"/>
      <c r="I268" s="24"/>
      <c r="J268" s="25"/>
      <c r="K268" s="25">
        <f>=IF(OR(C268="",I268=""),"",G268-J268)</f>
      </c>
      <c r="L268" s="26">
        <f>=IF(C268="","",IF(N268&lt;&gt;"","KAPANDI",IF(I268="",IF(AND(E268&lt;&gt;"",TODAY()-E268&gt;7),"GECİKTİ","BEKLİYOR"),IF(ROUND(G268-J268,2)=0,"MUTABIK","FARK VAR"))))</f>
      </c>
      <c r="M268" s="23"/>
      <c r="N268" s="24"/>
      <c r="O268" s="23"/>
    </row>
    <row r="269" spans="1:15" x14ac:dyDescent="0.25">
      <c r="A269" s="27"/>
      <c r="B269" s="27"/>
      <c r="C269" s="27"/>
      <c r="D269" s="27"/>
      <c r="E269" s="28"/>
      <c r="F269" s="27"/>
      <c r="G269" s="29"/>
      <c r="H269" s="30"/>
      <c r="I269" s="28"/>
      <c r="J269" s="29"/>
      <c r="K269" s="29">
        <f>=IF(OR(C269="",I269=""),"",G269-J269)</f>
      </c>
      <c r="L269" s="30">
        <f>=IF(C269="","",IF(N269&lt;&gt;"","KAPANDI",IF(I269="",IF(AND(E269&lt;&gt;"",TODAY()-E269&gt;7),"GECİKTİ","BEKLİYOR"),IF(ROUND(G269-J269,2)=0,"MUTABIK","FARK VAR"))))</f>
      </c>
      <c r="M269" s="27"/>
      <c r="N269" s="28"/>
      <c r="O269" s="27"/>
    </row>
    <row r="270" spans="1:15" x14ac:dyDescent="0.25">
      <c r="A270" s="23"/>
      <c r="B270" s="23"/>
      <c r="C270" s="23"/>
      <c r="D270" s="23"/>
      <c r="E270" s="24"/>
      <c r="F270" s="23"/>
      <c r="G270" s="25"/>
      <c r="H270" s="26"/>
      <c r="I270" s="24"/>
      <c r="J270" s="25"/>
      <c r="K270" s="25">
        <f>=IF(OR(C270="",I270=""),"",G270-J270)</f>
      </c>
      <c r="L270" s="26">
        <f>=IF(C270="","",IF(N270&lt;&gt;"","KAPANDI",IF(I270="",IF(AND(E270&lt;&gt;"",TODAY()-E270&gt;7),"GECİKTİ","BEKLİYOR"),IF(ROUND(G270-J270,2)=0,"MUTABIK","FARK VAR"))))</f>
      </c>
      <c r="M270" s="23"/>
      <c r="N270" s="24"/>
      <c r="O270" s="23"/>
    </row>
    <row r="271" spans="1:15" x14ac:dyDescent="0.25">
      <c r="A271" s="27"/>
      <c r="B271" s="27"/>
      <c r="C271" s="27"/>
      <c r="D271" s="27"/>
      <c r="E271" s="28"/>
      <c r="F271" s="27"/>
      <c r="G271" s="29"/>
      <c r="H271" s="30"/>
      <c r="I271" s="28"/>
      <c r="J271" s="29"/>
      <c r="K271" s="29">
        <f>=IF(OR(C271="",I271=""),"",G271-J271)</f>
      </c>
      <c r="L271" s="30">
        <f>=IF(C271="","",IF(N271&lt;&gt;"","KAPANDI",IF(I271="",IF(AND(E271&lt;&gt;"",TODAY()-E271&gt;7),"GECİKTİ","BEKLİYOR"),IF(ROUND(G271-J271,2)=0,"MUTABIK","FARK VAR"))))</f>
      </c>
      <c r="M271" s="27"/>
      <c r="N271" s="28"/>
      <c r="O271" s="27"/>
    </row>
    <row r="272" spans="1:15" x14ac:dyDescent="0.25">
      <c r="A272" s="23"/>
      <c r="B272" s="23"/>
      <c r="C272" s="23"/>
      <c r="D272" s="23"/>
      <c r="E272" s="24"/>
      <c r="F272" s="23"/>
      <c r="G272" s="25"/>
      <c r="H272" s="26"/>
      <c r="I272" s="24"/>
      <c r="J272" s="25"/>
      <c r="K272" s="25">
        <f>=IF(OR(C272="",I272=""),"",G272-J272)</f>
      </c>
      <c r="L272" s="26">
        <f>=IF(C272="","",IF(N272&lt;&gt;"","KAPANDI",IF(I272="",IF(AND(E272&lt;&gt;"",TODAY()-E272&gt;7),"GECİKTİ","BEKLİYOR"),IF(ROUND(G272-J272,2)=0,"MUTABIK","FARK VAR"))))</f>
      </c>
      <c r="M272" s="23"/>
      <c r="N272" s="24"/>
      <c r="O272" s="23"/>
    </row>
    <row r="273" spans="1:15" x14ac:dyDescent="0.25">
      <c r="A273" s="27"/>
      <c r="B273" s="27"/>
      <c r="C273" s="27"/>
      <c r="D273" s="27"/>
      <c r="E273" s="28"/>
      <c r="F273" s="27"/>
      <c r="G273" s="29"/>
      <c r="H273" s="30"/>
      <c r="I273" s="28"/>
      <c r="J273" s="29"/>
      <c r="K273" s="29">
        <f>=IF(OR(C273="",I273=""),"",G273-J273)</f>
      </c>
      <c r="L273" s="30">
        <f>=IF(C273="","",IF(N273&lt;&gt;"","KAPANDI",IF(I273="",IF(AND(E273&lt;&gt;"",TODAY()-E273&gt;7),"GECİKTİ","BEKLİYOR"),IF(ROUND(G273-J273,2)=0,"MUTABIK","FARK VAR"))))</f>
      </c>
      <c r="M273" s="27"/>
      <c r="N273" s="28"/>
      <c r="O273" s="27"/>
    </row>
    <row r="274" spans="1:15" x14ac:dyDescent="0.25">
      <c r="A274" s="23"/>
      <c r="B274" s="23"/>
      <c r="C274" s="23"/>
      <c r="D274" s="23"/>
      <c r="E274" s="24"/>
      <c r="F274" s="23"/>
      <c r="G274" s="25"/>
      <c r="H274" s="26"/>
      <c r="I274" s="24"/>
      <c r="J274" s="25"/>
      <c r="K274" s="25">
        <f>=IF(OR(C274="",I274=""),"",G274-J274)</f>
      </c>
      <c r="L274" s="26">
        <f>=IF(C274="","",IF(N274&lt;&gt;"","KAPANDI",IF(I274="",IF(AND(E274&lt;&gt;"",TODAY()-E274&gt;7),"GECİKTİ","BEKLİYOR"),IF(ROUND(G274-J274,2)=0,"MUTABIK","FARK VAR"))))</f>
      </c>
      <c r="M274" s="23"/>
      <c r="N274" s="24"/>
      <c r="O274" s="23"/>
    </row>
    <row r="275" spans="1:15" x14ac:dyDescent="0.25">
      <c r="A275" s="27"/>
      <c r="B275" s="27"/>
      <c r="C275" s="27"/>
      <c r="D275" s="27"/>
      <c r="E275" s="28"/>
      <c r="F275" s="27"/>
      <c r="G275" s="29"/>
      <c r="H275" s="30"/>
      <c r="I275" s="28"/>
      <c r="J275" s="29"/>
      <c r="K275" s="29">
        <f>=IF(OR(C275="",I275=""),"",G275-J275)</f>
      </c>
      <c r="L275" s="30">
        <f>=IF(C275="","",IF(N275&lt;&gt;"","KAPANDI",IF(I275="",IF(AND(E275&lt;&gt;"",TODAY()-E275&gt;7),"GECİKTİ","BEKLİYOR"),IF(ROUND(G275-J275,2)=0,"MUTABIK","FARK VAR"))))</f>
      </c>
      <c r="M275" s="27"/>
      <c r="N275" s="28"/>
      <c r="O275" s="27"/>
    </row>
    <row r="276" spans="1:15" x14ac:dyDescent="0.25">
      <c r="A276" s="23"/>
      <c r="B276" s="23"/>
      <c r="C276" s="23"/>
      <c r="D276" s="23"/>
      <c r="E276" s="24"/>
      <c r="F276" s="23"/>
      <c r="G276" s="25"/>
      <c r="H276" s="26"/>
      <c r="I276" s="24"/>
      <c r="J276" s="25"/>
      <c r="K276" s="25">
        <f>=IF(OR(C276="",I276=""),"",G276-J276)</f>
      </c>
      <c r="L276" s="26">
        <f>=IF(C276="","",IF(N276&lt;&gt;"","KAPANDI",IF(I276="",IF(AND(E276&lt;&gt;"",TODAY()-E276&gt;7),"GECİKTİ","BEKLİYOR"),IF(ROUND(G276-J276,2)=0,"MUTABIK","FARK VAR"))))</f>
      </c>
      <c r="M276" s="23"/>
      <c r="N276" s="24"/>
      <c r="O276" s="23"/>
    </row>
    <row r="277" spans="1:15" x14ac:dyDescent="0.25">
      <c r="A277" s="27"/>
      <c r="B277" s="27"/>
      <c r="C277" s="27"/>
      <c r="D277" s="27"/>
      <c r="E277" s="28"/>
      <c r="F277" s="27"/>
      <c r="G277" s="29"/>
      <c r="H277" s="30"/>
      <c r="I277" s="28"/>
      <c r="J277" s="29"/>
      <c r="K277" s="29">
        <f>=IF(OR(C277="",I277=""),"",G277-J277)</f>
      </c>
      <c r="L277" s="30">
        <f>=IF(C277="","",IF(N277&lt;&gt;"","KAPANDI",IF(I277="",IF(AND(E277&lt;&gt;"",TODAY()-E277&gt;7),"GECİKTİ","BEKLİYOR"),IF(ROUND(G277-J277,2)=0,"MUTABIK","FARK VAR"))))</f>
      </c>
      <c r="M277" s="27"/>
      <c r="N277" s="28"/>
      <c r="O277" s="27"/>
    </row>
    <row r="278" spans="1:15" x14ac:dyDescent="0.25">
      <c r="A278" s="23"/>
      <c r="B278" s="23"/>
      <c r="C278" s="23"/>
      <c r="D278" s="23"/>
      <c r="E278" s="24"/>
      <c r="F278" s="23"/>
      <c r="G278" s="25"/>
      <c r="H278" s="26"/>
      <c r="I278" s="24"/>
      <c r="J278" s="25"/>
      <c r="K278" s="25">
        <f>=IF(OR(C278="",I278=""),"",G278-J278)</f>
      </c>
      <c r="L278" s="26">
        <f>=IF(C278="","",IF(N278&lt;&gt;"","KAPANDI",IF(I278="",IF(AND(E278&lt;&gt;"",TODAY()-E278&gt;7),"GECİKTİ","BEKLİYOR"),IF(ROUND(G278-J278,2)=0,"MUTABIK","FARK VAR"))))</f>
      </c>
      <c r="M278" s="23"/>
      <c r="N278" s="24"/>
      <c r="O278" s="23"/>
    </row>
    <row r="279" spans="1:15" x14ac:dyDescent="0.25">
      <c r="A279" s="27"/>
      <c r="B279" s="27"/>
      <c r="C279" s="27"/>
      <c r="D279" s="27"/>
      <c r="E279" s="28"/>
      <c r="F279" s="27"/>
      <c r="G279" s="29"/>
      <c r="H279" s="30"/>
      <c r="I279" s="28"/>
      <c r="J279" s="29"/>
      <c r="K279" s="29">
        <f>=IF(OR(C279="",I279=""),"",G279-J279)</f>
      </c>
      <c r="L279" s="30">
        <f>=IF(C279="","",IF(N279&lt;&gt;"","KAPANDI",IF(I279="",IF(AND(E279&lt;&gt;"",TODAY()-E279&gt;7),"GECİKTİ","BEKLİYOR"),IF(ROUND(G279-J279,2)=0,"MUTABIK","FARK VAR"))))</f>
      </c>
      <c r="M279" s="27"/>
      <c r="N279" s="28"/>
      <c r="O279" s="27"/>
    </row>
    <row r="280" spans="1:15" x14ac:dyDescent="0.25">
      <c r="A280" s="23"/>
      <c r="B280" s="23"/>
      <c r="C280" s="23"/>
      <c r="D280" s="23"/>
      <c r="E280" s="24"/>
      <c r="F280" s="23"/>
      <c r="G280" s="25"/>
      <c r="H280" s="26"/>
      <c r="I280" s="24"/>
      <c r="J280" s="25"/>
      <c r="K280" s="25">
        <f>=IF(OR(C280="",I280=""),"",G280-J280)</f>
      </c>
      <c r="L280" s="26">
        <f>=IF(C280="","",IF(N280&lt;&gt;"","KAPANDI",IF(I280="",IF(AND(E280&lt;&gt;"",TODAY()-E280&gt;7),"GECİKTİ","BEKLİYOR"),IF(ROUND(G280-J280,2)=0,"MUTABIK","FARK VAR"))))</f>
      </c>
      <c r="M280" s="23"/>
      <c r="N280" s="24"/>
      <c r="O280" s="23"/>
    </row>
    <row r="281" spans="1:15" x14ac:dyDescent="0.25">
      <c r="A281" s="27"/>
      <c r="B281" s="27"/>
      <c r="C281" s="27"/>
      <c r="D281" s="27"/>
      <c r="E281" s="28"/>
      <c r="F281" s="27"/>
      <c r="G281" s="29"/>
      <c r="H281" s="30"/>
      <c r="I281" s="28"/>
      <c r="J281" s="29"/>
      <c r="K281" s="29">
        <f>=IF(OR(C281="",I281=""),"",G281-J281)</f>
      </c>
      <c r="L281" s="30">
        <f>=IF(C281="","",IF(N281&lt;&gt;"","KAPANDI",IF(I281="",IF(AND(E281&lt;&gt;"",TODAY()-E281&gt;7),"GECİKTİ","BEKLİYOR"),IF(ROUND(G281-J281,2)=0,"MUTABIK","FARK VAR"))))</f>
      </c>
      <c r="M281" s="27"/>
      <c r="N281" s="28"/>
      <c r="O281" s="27"/>
    </row>
    <row r="282" spans="1:15" x14ac:dyDescent="0.25">
      <c r="A282" s="23"/>
      <c r="B282" s="23"/>
      <c r="C282" s="23"/>
      <c r="D282" s="23"/>
      <c r="E282" s="24"/>
      <c r="F282" s="23"/>
      <c r="G282" s="25"/>
      <c r="H282" s="26"/>
      <c r="I282" s="24"/>
      <c r="J282" s="25"/>
      <c r="K282" s="25">
        <f>=IF(OR(C282="",I282=""),"",G282-J282)</f>
      </c>
      <c r="L282" s="26">
        <f>=IF(C282="","",IF(N282&lt;&gt;"","KAPANDI",IF(I282="",IF(AND(E282&lt;&gt;"",TODAY()-E282&gt;7),"GECİKTİ","BEKLİYOR"),IF(ROUND(G282-J282,2)=0,"MUTABIK","FARK VAR"))))</f>
      </c>
      <c r="M282" s="23"/>
      <c r="N282" s="24"/>
      <c r="O282" s="23"/>
    </row>
    <row r="283" spans="1:15" x14ac:dyDescent="0.25">
      <c r="A283" s="27"/>
      <c r="B283" s="27"/>
      <c r="C283" s="27"/>
      <c r="D283" s="27"/>
      <c r="E283" s="28"/>
      <c r="F283" s="27"/>
      <c r="G283" s="29"/>
      <c r="H283" s="30"/>
      <c r="I283" s="28"/>
      <c r="J283" s="29"/>
      <c r="K283" s="29">
        <f>=IF(OR(C283="",I283=""),"",G283-J283)</f>
      </c>
      <c r="L283" s="30">
        <f>=IF(C283="","",IF(N283&lt;&gt;"","KAPANDI",IF(I283="",IF(AND(E283&lt;&gt;"",TODAY()-E283&gt;7),"GECİKTİ","BEKLİYOR"),IF(ROUND(G283-J283,2)=0,"MUTABIK","FARK VAR"))))</f>
      </c>
      <c r="M283" s="27"/>
      <c r="N283" s="28"/>
      <c r="O283" s="27"/>
    </row>
    <row r="284" spans="1:15" x14ac:dyDescent="0.25">
      <c r="A284" s="23"/>
      <c r="B284" s="23"/>
      <c r="C284" s="23"/>
      <c r="D284" s="23"/>
      <c r="E284" s="24"/>
      <c r="F284" s="23"/>
      <c r="G284" s="25"/>
      <c r="H284" s="26"/>
      <c r="I284" s="24"/>
      <c r="J284" s="25"/>
      <c r="K284" s="25">
        <f>=IF(OR(C284="",I284=""),"",G284-J284)</f>
      </c>
      <c r="L284" s="26">
        <f>=IF(C284="","",IF(N284&lt;&gt;"","KAPANDI",IF(I284="",IF(AND(E284&lt;&gt;"",TODAY()-E284&gt;7),"GECİKTİ","BEKLİYOR"),IF(ROUND(G284-J284,2)=0,"MUTABIK","FARK VAR"))))</f>
      </c>
      <c r="M284" s="23"/>
      <c r="N284" s="24"/>
      <c r="O284" s="23"/>
    </row>
    <row r="285" spans="1:15" x14ac:dyDescent="0.25">
      <c r="A285" s="27"/>
      <c r="B285" s="27"/>
      <c r="C285" s="27"/>
      <c r="D285" s="27"/>
      <c r="E285" s="28"/>
      <c r="F285" s="27"/>
      <c r="G285" s="29"/>
      <c r="H285" s="30"/>
      <c r="I285" s="28"/>
      <c r="J285" s="29"/>
      <c r="K285" s="29">
        <f>=IF(OR(C285="",I285=""),"",G285-J285)</f>
      </c>
      <c r="L285" s="30">
        <f>=IF(C285="","",IF(N285&lt;&gt;"","KAPANDI",IF(I285="",IF(AND(E285&lt;&gt;"",TODAY()-E285&gt;7),"GECİKTİ","BEKLİYOR"),IF(ROUND(G285-J285,2)=0,"MUTABIK","FARK VAR"))))</f>
      </c>
      <c r="M285" s="27"/>
      <c r="N285" s="28"/>
      <c r="O285" s="27"/>
    </row>
    <row r="286" spans="1:15" x14ac:dyDescent="0.25">
      <c r="A286" s="23"/>
      <c r="B286" s="23"/>
      <c r="C286" s="23"/>
      <c r="D286" s="23"/>
      <c r="E286" s="24"/>
      <c r="F286" s="23"/>
      <c r="G286" s="25"/>
      <c r="H286" s="26"/>
      <c r="I286" s="24"/>
      <c r="J286" s="25"/>
      <c r="K286" s="25">
        <f>=IF(OR(C286="",I286=""),"",G286-J286)</f>
      </c>
      <c r="L286" s="26">
        <f>=IF(C286="","",IF(N286&lt;&gt;"","KAPANDI",IF(I286="",IF(AND(E286&lt;&gt;"",TODAY()-E286&gt;7),"GECİKTİ","BEKLİYOR"),IF(ROUND(G286-J286,2)=0,"MUTABIK","FARK VAR"))))</f>
      </c>
      <c r="M286" s="23"/>
      <c r="N286" s="24"/>
      <c r="O286" s="23"/>
    </row>
    <row r="287" spans="1:15" x14ac:dyDescent="0.25">
      <c r="A287" s="27"/>
      <c r="B287" s="27"/>
      <c r="C287" s="27"/>
      <c r="D287" s="27"/>
      <c r="E287" s="28"/>
      <c r="F287" s="27"/>
      <c r="G287" s="29"/>
      <c r="H287" s="30"/>
      <c r="I287" s="28"/>
      <c r="J287" s="29"/>
      <c r="K287" s="29">
        <f>=IF(OR(C287="",I287=""),"",G287-J287)</f>
      </c>
      <c r="L287" s="30">
        <f>=IF(C287="","",IF(N287&lt;&gt;"","KAPANDI",IF(I287="",IF(AND(E287&lt;&gt;"",TODAY()-E287&gt;7),"GECİKTİ","BEKLİYOR"),IF(ROUND(G287-J287,2)=0,"MUTABIK","FARK VAR"))))</f>
      </c>
      <c r="M287" s="27"/>
      <c r="N287" s="28"/>
      <c r="O287" s="27"/>
    </row>
    <row r="288" spans="1:15" x14ac:dyDescent="0.25">
      <c r="A288" s="23"/>
      <c r="B288" s="23"/>
      <c r="C288" s="23"/>
      <c r="D288" s="23"/>
      <c r="E288" s="24"/>
      <c r="F288" s="23"/>
      <c r="G288" s="25"/>
      <c r="H288" s="26"/>
      <c r="I288" s="24"/>
      <c r="J288" s="25"/>
      <c r="K288" s="25">
        <f>=IF(OR(C288="",I288=""),"",G288-J288)</f>
      </c>
      <c r="L288" s="26">
        <f>=IF(C288="","",IF(N288&lt;&gt;"","KAPANDI",IF(I288="",IF(AND(E288&lt;&gt;"",TODAY()-E288&gt;7),"GECİKTİ","BEKLİYOR"),IF(ROUND(G288-J288,2)=0,"MUTABIK","FARK VAR"))))</f>
      </c>
      <c r="M288" s="23"/>
      <c r="N288" s="24"/>
      <c r="O288" s="23"/>
    </row>
    <row r="289" spans="1:15" x14ac:dyDescent="0.25">
      <c r="A289" s="27"/>
      <c r="B289" s="27"/>
      <c r="C289" s="27"/>
      <c r="D289" s="27"/>
      <c r="E289" s="28"/>
      <c r="F289" s="27"/>
      <c r="G289" s="29"/>
      <c r="H289" s="30"/>
      <c r="I289" s="28"/>
      <c r="J289" s="29"/>
      <c r="K289" s="29">
        <f>=IF(OR(C289="",I289=""),"",G289-J289)</f>
      </c>
      <c r="L289" s="30">
        <f>=IF(C289="","",IF(N289&lt;&gt;"","KAPANDI",IF(I289="",IF(AND(E289&lt;&gt;"",TODAY()-E289&gt;7),"GECİKTİ","BEKLİYOR"),IF(ROUND(G289-J289,2)=0,"MUTABIK","FARK VAR"))))</f>
      </c>
      <c r="M289" s="27"/>
      <c r="N289" s="28"/>
      <c r="O289" s="27"/>
    </row>
    <row r="290" spans="1:15" x14ac:dyDescent="0.25">
      <c r="A290" s="23"/>
      <c r="B290" s="23"/>
      <c r="C290" s="23"/>
      <c r="D290" s="23"/>
      <c r="E290" s="24"/>
      <c r="F290" s="23"/>
      <c r="G290" s="25"/>
      <c r="H290" s="26"/>
      <c r="I290" s="24"/>
      <c r="J290" s="25"/>
      <c r="K290" s="25">
        <f>=IF(OR(C290="",I290=""),"",G290-J290)</f>
      </c>
      <c r="L290" s="26">
        <f>=IF(C290="","",IF(N290&lt;&gt;"","KAPANDI",IF(I290="",IF(AND(E290&lt;&gt;"",TODAY()-E290&gt;7),"GECİKTİ","BEKLİYOR"),IF(ROUND(G290-J290,2)=0,"MUTABIK","FARK VAR"))))</f>
      </c>
      <c r="M290" s="23"/>
      <c r="N290" s="24"/>
      <c r="O290" s="23"/>
    </row>
    <row r="291" spans="1:15" x14ac:dyDescent="0.25">
      <c r="A291" s="27"/>
      <c r="B291" s="27"/>
      <c r="C291" s="27"/>
      <c r="D291" s="27"/>
      <c r="E291" s="28"/>
      <c r="F291" s="27"/>
      <c r="G291" s="29"/>
      <c r="H291" s="30"/>
      <c r="I291" s="28"/>
      <c r="J291" s="29"/>
      <c r="K291" s="29">
        <f>=IF(OR(C291="",I291=""),"",G291-J291)</f>
      </c>
      <c r="L291" s="30">
        <f>=IF(C291="","",IF(N291&lt;&gt;"","KAPANDI",IF(I291="",IF(AND(E291&lt;&gt;"",TODAY()-E291&gt;7),"GECİKTİ","BEKLİYOR"),IF(ROUND(G291-J291,2)=0,"MUTABIK","FARK VAR"))))</f>
      </c>
      <c r="M291" s="27"/>
      <c r="N291" s="28"/>
      <c r="O291" s="27"/>
    </row>
    <row r="292" spans="1:15" x14ac:dyDescent="0.25">
      <c r="A292" s="23"/>
      <c r="B292" s="23"/>
      <c r="C292" s="23"/>
      <c r="D292" s="23"/>
      <c r="E292" s="24"/>
      <c r="F292" s="23"/>
      <c r="G292" s="25"/>
      <c r="H292" s="26"/>
      <c r="I292" s="24"/>
      <c r="J292" s="25"/>
      <c r="K292" s="25">
        <f>=IF(OR(C292="",I292=""),"",G292-J292)</f>
      </c>
      <c r="L292" s="26">
        <f>=IF(C292="","",IF(N292&lt;&gt;"","KAPANDI",IF(I292="",IF(AND(E292&lt;&gt;"",TODAY()-E292&gt;7),"GECİKTİ","BEKLİYOR"),IF(ROUND(G292-J292,2)=0,"MUTABIK","FARK VAR"))))</f>
      </c>
      <c r="M292" s="23"/>
      <c r="N292" s="24"/>
      <c r="O292" s="23"/>
    </row>
    <row r="293" spans="1:15" x14ac:dyDescent="0.25">
      <c r="A293" s="27"/>
      <c r="B293" s="27"/>
      <c r="C293" s="27"/>
      <c r="D293" s="27"/>
      <c r="E293" s="28"/>
      <c r="F293" s="27"/>
      <c r="G293" s="29"/>
      <c r="H293" s="30"/>
      <c r="I293" s="28"/>
      <c r="J293" s="29"/>
      <c r="K293" s="29">
        <f>=IF(OR(C293="",I293=""),"",G293-J293)</f>
      </c>
      <c r="L293" s="30">
        <f>=IF(C293="","",IF(N293&lt;&gt;"","KAPANDI",IF(I293="",IF(AND(E293&lt;&gt;"",TODAY()-E293&gt;7),"GECİKTİ","BEKLİYOR"),IF(ROUND(G293-J293,2)=0,"MUTABIK","FARK VAR"))))</f>
      </c>
      <c r="M293" s="27"/>
      <c r="N293" s="28"/>
      <c r="O293" s="27"/>
    </row>
    <row r="294" spans="1:15" x14ac:dyDescent="0.25">
      <c r="A294" s="23"/>
      <c r="B294" s="23"/>
      <c r="C294" s="23"/>
      <c r="D294" s="23"/>
      <c r="E294" s="24"/>
      <c r="F294" s="23"/>
      <c r="G294" s="25"/>
      <c r="H294" s="26"/>
      <c r="I294" s="24"/>
      <c r="J294" s="25"/>
      <c r="K294" s="25">
        <f>=IF(OR(C294="",I294=""),"",G294-J294)</f>
      </c>
      <c r="L294" s="26">
        <f>=IF(C294="","",IF(N294&lt;&gt;"","KAPANDI",IF(I294="",IF(AND(E294&lt;&gt;"",TODAY()-E294&gt;7),"GECİKTİ","BEKLİYOR"),IF(ROUND(G294-J294,2)=0,"MUTABIK","FARK VAR"))))</f>
      </c>
      <c r="M294" s="23"/>
      <c r="N294" s="24"/>
      <c r="O294" s="23"/>
    </row>
    <row r="295" spans="1:15" x14ac:dyDescent="0.25">
      <c r="A295" s="27"/>
      <c r="B295" s="27"/>
      <c r="C295" s="27"/>
      <c r="D295" s="27"/>
      <c r="E295" s="28"/>
      <c r="F295" s="27"/>
      <c r="G295" s="29"/>
      <c r="H295" s="30"/>
      <c r="I295" s="28"/>
      <c r="J295" s="29"/>
      <c r="K295" s="29">
        <f>=IF(OR(C295="",I295=""),"",G295-J295)</f>
      </c>
      <c r="L295" s="30">
        <f>=IF(C295="","",IF(N295&lt;&gt;"","KAPANDI",IF(I295="",IF(AND(E295&lt;&gt;"",TODAY()-E295&gt;7),"GECİKTİ","BEKLİYOR"),IF(ROUND(G295-J295,2)=0,"MUTABIK","FARK VAR"))))</f>
      </c>
      <c r="M295" s="27"/>
      <c r="N295" s="28"/>
      <c r="O295" s="27"/>
    </row>
    <row r="296" spans="1:15" x14ac:dyDescent="0.25">
      <c r="A296" s="23"/>
      <c r="B296" s="23"/>
      <c r="C296" s="23"/>
      <c r="D296" s="23"/>
      <c r="E296" s="24"/>
      <c r="F296" s="23"/>
      <c r="G296" s="25"/>
      <c r="H296" s="26"/>
      <c r="I296" s="24"/>
      <c r="J296" s="25"/>
      <c r="K296" s="25">
        <f>=IF(OR(C296="",I296=""),"",G296-J296)</f>
      </c>
      <c r="L296" s="26">
        <f>=IF(C296="","",IF(N296&lt;&gt;"","KAPANDI",IF(I296="",IF(AND(E296&lt;&gt;"",TODAY()-E296&gt;7),"GECİKTİ","BEKLİYOR"),IF(ROUND(G296-J296,2)=0,"MUTABIK","FARK VAR"))))</f>
      </c>
      <c r="M296" s="23"/>
      <c r="N296" s="24"/>
      <c r="O296" s="23"/>
    </row>
    <row r="297" spans="1:15" x14ac:dyDescent="0.25">
      <c r="A297" s="27"/>
      <c r="B297" s="27"/>
      <c r="C297" s="27"/>
      <c r="D297" s="27"/>
      <c r="E297" s="28"/>
      <c r="F297" s="27"/>
      <c r="G297" s="29"/>
      <c r="H297" s="30"/>
      <c r="I297" s="28"/>
      <c r="J297" s="29"/>
      <c r="K297" s="29">
        <f>=IF(OR(C297="",I297=""),"",G297-J297)</f>
      </c>
      <c r="L297" s="30">
        <f>=IF(C297="","",IF(N297&lt;&gt;"","KAPANDI",IF(I297="",IF(AND(E297&lt;&gt;"",TODAY()-E297&gt;7),"GECİKTİ","BEKLİYOR"),IF(ROUND(G297-J297,2)=0,"MUTABIK","FARK VAR"))))</f>
      </c>
      <c r="M297" s="27"/>
      <c r="N297" s="28"/>
      <c r="O297" s="27"/>
    </row>
    <row r="298" spans="1:15" x14ac:dyDescent="0.25">
      <c r="A298" s="23"/>
      <c r="B298" s="23"/>
      <c r="C298" s="23"/>
      <c r="D298" s="23"/>
      <c r="E298" s="24"/>
      <c r="F298" s="23"/>
      <c r="G298" s="25"/>
      <c r="H298" s="26"/>
      <c r="I298" s="24"/>
      <c r="J298" s="25"/>
      <c r="K298" s="25">
        <f>=IF(OR(C298="",I298=""),"",G298-J298)</f>
      </c>
      <c r="L298" s="26">
        <f>=IF(C298="","",IF(N298&lt;&gt;"","KAPANDI",IF(I298="",IF(AND(E298&lt;&gt;"",TODAY()-E298&gt;7),"GECİKTİ","BEKLİYOR"),IF(ROUND(G298-J298,2)=0,"MUTABIK","FARK VAR"))))</f>
      </c>
      <c r="M298" s="23"/>
      <c r="N298" s="24"/>
      <c r="O298" s="23"/>
    </row>
    <row r="299" spans="1:15" x14ac:dyDescent="0.25">
      <c r="A299" s="27"/>
      <c r="B299" s="27"/>
      <c r="C299" s="27"/>
      <c r="D299" s="27"/>
      <c r="E299" s="28"/>
      <c r="F299" s="27"/>
      <c r="G299" s="29"/>
      <c r="H299" s="30"/>
      <c r="I299" s="28"/>
      <c r="J299" s="29"/>
      <c r="K299" s="29">
        <f>=IF(OR(C299="",I299=""),"",G299-J299)</f>
      </c>
      <c r="L299" s="30">
        <f>=IF(C299="","",IF(N299&lt;&gt;"","KAPANDI",IF(I299="",IF(AND(E299&lt;&gt;"",TODAY()-E299&gt;7),"GECİKTİ","BEKLİYOR"),IF(ROUND(G299-J299,2)=0,"MUTABIK","FARK VAR"))))</f>
      </c>
      <c r="M299" s="27"/>
      <c r="N299" s="28"/>
      <c r="O299" s="27"/>
    </row>
    <row r="300" spans="1:15" x14ac:dyDescent="0.25">
      <c r="A300" s="23"/>
      <c r="B300" s="23"/>
      <c r="C300" s="23"/>
      <c r="D300" s="23"/>
      <c r="E300" s="24"/>
      <c r="F300" s="23"/>
      <c r="G300" s="25"/>
      <c r="H300" s="26"/>
      <c r="I300" s="24"/>
      <c r="J300" s="25"/>
      <c r="K300" s="25">
        <f>=IF(OR(C300="",I300=""),"",G300-J300)</f>
      </c>
      <c r="L300" s="26">
        <f>=IF(C300="","",IF(N300&lt;&gt;"","KAPANDI",IF(I300="",IF(AND(E300&lt;&gt;"",TODAY()-E300&gt;7),"GECİKTİ","BEKLİYOR"),IF(ROUND(G300-J300,2)=0,"MUTABIK","FARK VAR"))))</f>
      </c>
      <c r="M300" s="23"/>
      <c r="N300" s="24"/>
      <c r="O300" s="23"/>
    </row>
  </sheetData>
  <autoFilter ref="A1:O1"/>
  <conditionalFormatting sqref="L2:L300">
    <cfRule type="cellIs" dxfId="0" priority="1" operator="equal">
      <formula>"GECİKTİ"</formula>
    </cfRule>
  </conditionalFormatting>
  <conditionalFormatting sqref="L2:L300">
    <cfRule type="cellIs" dxfId="1" priority="1" operator="equal">
      <formula>"FARK VAR"</formula>
    </cfRule>
  </conditionalFormatting>
  <conditionalFormatting sqref="L2:L300">
    <cfRule type="cellIs" dxfId="2" priority="1" operator="equal">
      <formula>"BEKLİYOR"</formula>
    </cfRule>
  </conditionalFormatting>
  <conditionalFormatting sqref="L2:L300">
    <cfRule type="cellIs" dxfId="3" priority="1" operator="equal">
      <formula>"MUTABIK"</formula>
    </cfRule>
  </conditionalFormatting>
  <conditionalFormatting sqref="L2:L300">
    <cfRule type="cellIs" dxfId="4" priority="1" operator="equal">
      <formula>"KAPANDI"</formula>
    </cfRule>
  </conditionalFormatting>
  <dataValidations count="6">
    <dataValidation type="list" allowBlank="1" showErrorMessage="1" errorTitle="Geçersiz değer" error="Lütfen listeden bir seçenek seçin." sqref="F10:F300">
      <formula1>"E-posta,KEP,Kargo / Posta,Elden,WhatsApp,Faks"</formula1>
    </dataValidation>
    <dataValidation type="list" allowBlank="1" showErrorMessage="1" errorTitle="Geçersiz değer" error="Lütfen listeden bir seçenek seçin." sqref="F2:F300">
      <formula1>"E-posta,KEP,Kargo / Posta,Elden,WhatsApp,Faks"</formula1>
    </dataValidation>
    <dataValidation type="list" allowBlank="1" showErrorMessage="1" errorTitle="Geçersiz değer" error="Lütfen listeden bir seçenek seçin." sqref="H10:H300">
      <formula1>"Borç,Alacak,Kapalı"</formula1>
    </dataValidation>
    <dataValidation type="list" allowBlank="1" showErrorMessage="1" errorTitle="Geçersiz değer" error="Lütfen listeden bir seçenek seçin." sqref="H2:H300">
      <formula1>"Borç,Alacak,Kapalı"</formula1>
    </dataValidation>
    <dataValidation type="list" allowBlank="1" showErrorMessage="1" errorTitle="Geçersiz değer" error="Lütfen listeden bir seçenek seçin." sqref="M10:M300">
      <formula1>"İskonto farkı,Vade farkı,Kur farkı,İade işlenmemiş,Fatura eksik,Tahsilat işlenmemiş,Dönem kayması,Diğer"</formula1>
    </dataValidation>
    <dataValidation type="list" allowBlank="1" showErrorMessage="1" errorTitle="Geçersiz değer" error="Lütfen listeden bir seçenek seçin." sqref="M2:M300">
      <formula1>"İskonto farkı,Vade farkı,Kur farkı,İade işlenmemiş,Fatura eksik,Tahsilat işlenmemiş,Dönem kayması,Diğer"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22" customWidth="1"/>
    <col min="4" max="4" width="4" customWidth="1"/>
    <col min="5" max="5" width="52" customWidth="1"/>
  </cols>
  <sheetData>
    <row r="2" spans="2:2" x14ac:dyDescent="0.25">
      <c r="B2" s="31" t="s">
        <v>74</v>
      </c>
    </row>
    <row r="3" spans="2:2" x14ac:dyDescent="0.25">
      <c r="B3" s="32" t="s">
        <v>75</v>
      </c>
    </row>
    <row r="5" spans="2:5" x14ac:dyDescent="0.25">
      <c r="B5" s="33" t="s">
        <v>76</v>
      </c>
      <c r="C5" s="34"/>
      <c r="E5" s="35" t="s">
        <v>77</v>
      </c>
    </row>
    <row r="6" ht="30" customHeight="1" spans="2:5" x14ac:dyDescent="0.25">
      <c r="B6" s="36" t="s">
        <v>78</v>
      </c>
      <c r="C6" s="37">
        <f>COUNTA(Veri!C2:C300)</f>
      </c>
      <c r="E6" s="38" t="s">
        <v>79</v>
      </c>
    </row>
    <row r="7" ht="30" customHeight="1" spans="2:5" x14ac:dyDescent="0.25">
      <c r="B7" s="36" t="s">
        <v>80</v>
      </c>
      <c r="C7" s="37">
        <f>COUNTIF(Veri!L2:L300,"BEKLİYOR")</f>
      </c>
      <c r="E7" s="38" t="s">
        <v>81</v>
      </c>
    </row>
    <row r="8" ht="30" customHeight="1" spans="2:5" x14ac:dyDescent="0.25">
      <c r="B8" s="36" t="s">
        <v>82</v>
      </c>
      <c r="C8" s="37">
        <f>COUNTIF(Veri!L2:L300,"GECİKTİ")</f>
      </c>
      <c r="E8" s="38" t="s">
        <v>83</v>
      </c>
    </row>
    <row r="9" ht="30" customHeight="1" spans="2:5" x14ac:dyDescent="0.25">
      <c r="B9" s="36" t="s">
        <v>84</v>
      </c>
      <c r="C9" s="37">
        <f>COUNTIF(Veri!L2:L300,"MUTABIK")+COUNTIF(Veri!L2:L300,"KAPANDI")</f>
      </c>
      <c r="E9" s="38" t="s">
        <v>85</v>
      </c>
    </row>
    <row r="10" ht="30" customHeight="1" spans="2:5" x14ac:dyDescent="0.25">
      <c r="B10" s="36" t="s">
        <v>86</v>
      </c>
      <c r="C10" s="37">
        <f>COUNTIF(Veri!L2:L300,"FARK VAR")</f>
      </c>
      <c r="E10" s="38" t="s">
        <v>87</v>
      </c>
    </row>
    <row r="11" spans="2:3" x14ac:dyDescent="0.25">
      <c r="B11" s="36" t="s">
        <v>88</v>
      </c>
      <c r="C11" s="39">
        <f>SUM(Veri!G2:G300)</f>
      </c>
    </row>
    <row r="12" ht="24" customHeight="1" spans="2:5" x14ac:dyDescent="0.25">
      <c r="B12" s="36" t="s">
        <v>89</v>
      </c>
      <c r="C12" s="39">
        <f>SUMPRODUCT((Veri!L2:L300="FARK VAR")*ABS(Veri!G2:G300-Veri!J2:J300))</f>
      </c>
      <c r="E12" s="40" t="s">
        <v>90</v>
      </c>
    </row>
  </sheetData>
  <hyperlinks>
    <hyperlink ref="E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x14ac:dyDescent="0.25">
      <c r="A1" s="41" t="s">
        <v>38</v>
      </c>
      <c r="B1" s="41" t="s">
        <v>45</v>
      </c>
    </row>
    <row r="2" spans="1:2" x14ac:dyDescent="0.25">
      <c r="A2" t="s">
        <v>51</v>
      </c>
      <c r="B2" t="s">
        <v>58</v>
      </c>
    </row>
    <row r="3" spans="1:2" x14ac:dyDescent="0.25">
      <c r="A3" t="s">
        <v>57</v>
      </c>
      <c r="B3" t="s">
        <v>91</v>
      </c>
    </row>
    <row r="4" spans="1:2" x14ac:dyDescent="0.25">
      <c r="A4" t="s">
        <v>63</v>
      </c>
      <c r="B4" t="s">
        <v>92</v>
      </c>
    </row>
    <row r="5" spans="1:2" x14ac:dyDescent="0.25">
      <c r="A5" t="s">
        <v>93</v>
      </c>
      <c r="B5" t="s">
        <v>94</v>
      </c>
    </row>
    <row r="6" spans="1:2" x14ac:dyDescent="0.25">
      <c r="A6" t="s">
        <v>95</v>
      </c>
      <c r="B6" t="s">
        <v>96</v>
      </c>
    </row>
    <row r="7" spans="1:2" x14ac:dyDescent="0.25">
      <c r="A7" t="s">
        <v>97</v>
      </c>
      <c r="B7" t="s">
        <v>98</v>
      </c>
    </row>
    <row r="8" spans="2:2" x14ac:dyDescent="0.25">
      <c r="B8" t="s">
        <v>99</v>
      </c>
    </row>
    <row r="9" spans="2:2" x14ac:dyDescent="0.25">
      <c r="B9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Mutabakat Formu</vt:lpstr>
      <vt:lpstr>Veri</vt:lpstr>
      <vt:lpstr>Özet</vt:lpstr>
      <vt:lpstr>Listeler</vt:lpstr>
    </vt:vector>
  </TitlesOfParts>
  <Company>Ofisx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Ofisx — stokexcel.com</dc:creator>
  <dc:title/>
  <dc:subject/>
  <dc:description>Cari Hesap Mutabakat Formu — ücretsiz Excel şablonu · stokexcel.com</dc:description>
  <cp:keywords/>
  <cp:category/>
  <cp:lastModifiedBy>Unknown</cp:lastModifiedBy>
  <dcterms:created xsi:type="dcterms:W3CDTF">2026-08-26T00:00:00Z</dcterms:created>
  <dcterms:modified xsi:type="dcterms:W3CDTF">2026-09-12T03:26:08Z</dcterms:modified>
</cp:coreProperties>
</file>