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iriş Çıkış Fişi" state="visible" r:id="rId4"/>
    <sheet sheetId="2" name="Veri" state="visible" r:id="rId5"/>
    <sheet sheetId="3" name="Özet" state="visible" r:id="rId6"/>
    <sheet sheetId="4" name="Listeler" state="visible" r:id="rId7"/>
  </sheets>
  <definedNames>
    <definedName name="_xlnm.Print_Area" localSheetId="0">'Giriş Çıkış Fişi'!$B1:$I39</definedName>
  </definedNames>
  <calcPr calcId="171027"/>
</workbook>
</file>

<file path=xl/sharedStrings.xml><?xml version="1.0" encoding="utf-8"?>
<sst xmlns="http://schemas.openxmlformats.org/spreadsheetml/2006/main" count="209" uniqueCount="103">
  <si>
    <t>İŞLETME ADI</t>
  </si>
  <si>
    <t>DEPO GİRİŞ / ÇIKIŞ FİŞİ</t>
  </si>
  <si>
    <t>Depo adı / adresi</t>
  </si>
  <si>
    <t>Fiş No</t>
  </si>
  <si>
    <t>DF-2026-0146</t>
  </si>
  <si>
    <t>Telefon</t>
  </si>
  <si>
    <t>Tarih</t>
  </si>
  <si>
    <t>Depo sorumlusu</t>
  </si>
  <si>
    <t>Fiş türü</t>
  </si>
  <si>
    <t>Giriş</t>
  </si>
  <si>
    <t>Belge No (irsaliye / fatura)</t>
  </si>
  <si>
    <t>A-103015</t>
  </si>
  <si>
    <t>HAREKET BİLGİSİ</t>
  </si>
  <si>
    <t>Hareket nedeni</t>
  </si>
  <si>
    <t>Satın alma girişi</t>
  </si>
  <si>
    <t>Karşı taraf</t>
  </si>
  <si>
    <t>Aydın Hırdavat Toptan (tedarikçi)</t>
  </si>
  <si>
    <t>Açıklama</t>
  </si>
  <si>
    <t>Eylül siparişi, 2. teslimat — eksik yok</t>
  </si>
  <si>
    <t>Stok Kodu</t>
  </si>
  <si>
    <t>Ürün Adı</t>
  </si>
  <si>
    <t>Birim</t>
  </si>
  <si>
    <t>Miktar</t>
  </si>
  <si>
    <t>Birim Maliyet</t>
  </si>
  <si>
    <t>Tutar</t>
  </si>
  <si>
    <t>Raf / Not</t>
  </si>
  <si>
    <t>HRD-0112</t>
  </si>
  <si>
    <t>Vida 4×40 (200'lü kutu)</t>
  </si>
  <si>
    <t>Kutu</t>
  </si>
  <si>
    <t>A-03</t>
  </si>
  <si>
    <t>HRD-0340</t>
  </si>
  <si>
    <t>Dübel 8 mm (100'lü paket)</t>
  </si>
  <si>
    <t>Paket</t>
  </si>
  <si>
    <t>A-04</t>
  </si>
  <si>
    <t>BYA-0021</t>
  </si>
  <si>
    <t>İç cephe boyası 15 lt, beyaz</t>
  </si>
  <si>
    <t>Adet</t>
  </si>
  <si>
    <t>C-01</t>
  </si>
  <si>
    <t>Kalem sayısı</t>
  </si>
  <si>
    <t>TOPLAM TUTAR (maliyet)</t>
  </si>
  <si>
    <t>TESLİM EDEN — Ad Soyad / İmza</t>
  </si>
  <si>
    <t>TESLİM ALAN — Ad Soyad / İmza</t>
  </si>
  <si>
    <t>DEPO SORUMLUSU — Onay</t>
  </si>
  <si>
    <t>Her girişte ve çıkışta stok kendiliğinden güncellensin: Ofisx Online Stok →</t>
  </si>
  <si>
    <t>Ücretsiz şablon · stokexcel.com — açık mavi hücreleri ve kalem satırlarını doldurun; tutar ve toplamlar formülle hesaplanır.</t>
  </si>
  <si>
    <t>Tür</t>
  </si>
  <si>
    <t>Hareket Nedeni</t>
  </si>
  <si>
    <t>Karşı Taraf</t>
  </si>
  <si>
    <t>Belge No</t>
  </si>
  <si>
    <t>Teslim Eden</t>
  </si>
  <si>
    <t>Teslim Alan</t>
  </si>
  <si>
    <t>Not</t>
  </si>
  <si>
    <t>DF-2026-0141</t>
  </si>
  <si>
    <t>Aydın Hırdavat Toptan</t>
  </si>
  <si>
    <t>A-102871</t>
  </si>
  <si>
    <t>Kemal (sevkiyat)</t>
  </si>
  <si>
    <t>Burak (depo)</t>
  </si>
  <si>
    <t/>
  </si>
  <si>
    <t>DF-2026-0142</t>
  </si>
  <si>
    <t>Çıkış</t>
  </si>
  <si>
    <t>Satış çıkışı</t>
  </si>
  <si>
    <t>Demir Yapı</t>
  </si>
  <si>
    <t>S-000417</t>
  </si>
  <si>
    <t>Ali Demir</t>
  </si>
  <si>
    <t>DF-2026-0143</t>
  </si>
  <si>
    <t>Şubeye transfer</t>
  </si>
  <si>
    <t>Çarşı şube</t>
  </si>
  <si>
    <t>Selin (şube)</t>
  </si>
  <si>
    <t>Karşı şubede giriş fişi DF-Ç-0088</t>
  </si>
  <si>
    <t>DF-2026-0144</t>
  </si>
  <si>
    <t>Müşteri iadesi</t>
  </si>
  <si>
    <t>Kutusu ezik, satılabilir</t>
  </si>
  <si>
    <t>DF-2026-0145</t>
  </si>
  <si>
    <t>Fire / hasar çıkışı</t>
  </si>
  <si>
    <t>Tutanak 12</t>
  </si>
  <si>
    <t>Kova çatlak, döküldü</t>
  </si>
  <si>
    <t>Depo Giriş Çıkış Fişi</t>
  </si>
  <si>
    <t>Ücretsiz Excel şablonu · stokexcel.com</t>
  </si>
  <si>
    <t>ÖZET</t>
  </si>
  <si>
    <t>NASIL KULLANILIR?</t>
  </si>
  <si>
    <t>Kayıtlı fiş (tekil fiş no)</t>
  </si>
  <si>
    <t>1. "Giriş Çıkış Fişi" sekmesinin üstüne işletme ve depo bilgisini yazın.</t>
  </si>
  <si>
    <t>Kayıtlı kalem satırı</t>
  </si>
  <si>
    <t>2. Her harekette fiş numarasını bir öncekinin devamı olarak verin; tarihi, fiş türünü (Giriş/Çıkış), varsa irsaliye veya fatura numarasını, hareket nedenini ve karşı tarafı girin.</t>
  </si>
  <si>
    <t>Toplam giriş tutarı (maliyet)</t>
  </si>
  <si>
    <t>3. Kalemleri stok kodu, ürün adı, birim, miktar ve birim maliyetle yazın; tutar ve toplam formülle çıkar. Yazdırıp teslim eden ve teslim alana imzalatın.</t>
  </si>
  <si>
    <t>Toplam çıkış tutarı (maliyet)</t>
  </si>
  <si>
    <t>4. Fişin HER KALEMİNİ bu "Veri" sekmesine ayrı satır olarak, aynı fiş numarasıyla ekleyin. Böylece bir ürünün tüm hareketini filtreyle görebilirsiniz.</t>
  </si>
  <si>
    <t>Bu ay giriş tutarı</t>
  </si>
  <si>
    <t>5. Kalan stoğu güncellemeyi unutmayın: giriş fişindeki miktarı stok tablonuzun "Giren", çıkış fişindekini "Çıkan" sütununa ekleyin. Özet sekmesi harekete göre toplam tutarı verir.</t>
  </si>
  <si>
    <t>Bu ay çıkış tutarı</t>
  </si>
  <si>
    <t>Excel yetmediğinde: Ofisx ile bulutta, telefondan, otomatik →</t>
  </si>
  <si>
    <t>Üretimden giriş</t>
  </si>
  <si>
    <t>Şubeden / depodan transfer</t>
  </si>
  <si>
    <t>Tedarikçiye iade</t>
  </si>
  <si>
    <t>Üretime / sarfa çıkış</t>
  </si>
  <si>
    <t>Diğer</t>
  </si>
  <si>
    <t>Kg</t>
  </si>
  <si>
    <t>Lt</t>
  </si>
  <si>
    <t>Metre</t>
  </si>
  <si>
    <t>m²</t>
  </si>
  <si>
    <t>Koli</t>
  </si>
  <si>
    <t>Takım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</si>
</sst>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4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.5"/>
      <name val="Calibri"/>
    </font>
    <font>
      <color rgb="FF64748B"/>
      <sz val="10.5"/>
      <name val="Calibri"/>
    </font>
    <font>
      <b/>
      <color rgb="FF11213F"/>
      <sz val="11"/>
      <name val="Calibri"/>
    </font>
    <font>
      <b/>
      <color rgb="FFF59E0B"/>
      <sz val="9.5"/>
      <name val="Calibri"/>
    </font>
    <font>
      <b/>
      <color rgb="FFFFFFFF"/>
      <sz val="10.5"/>
      <name val="Calibri"/>
    </font>
    <font>
      <sz val="10.5"/>
      <name val="Calibri"/>
    </font>
    <font>
      <b/>
      <color rgb="FF11213F"/>
      <sz val="10.5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.5"/>
      <name val="Calibri"/>
    </font>
    <font>
      <color rgb="FF64748B"/>
      <sz val="9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3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0" fontId="15" fillId="0" borderId="7" xfId="0" applyFont="1" applyBorder="1"/>
    <xf numFmtId="165" fontId="15" fillId="0" borderId="7" xfId="0" applyNumberFormat="1" applyFont="1" applyBorder="1" applyAlignment="1">
      <alignment horizontal="center"/>
    </xf>
    <xf numFmtId="166" fontId="15" fillId="0" borderId="7" xfId="0" applyNumberFormat="1" applyFont="1" applyBorder="1"/>
    <xf numFmtId="0" fontId="15" fillId="2" borderId="7" xfId="0" applyFont="1" applyFill="1" applyBorder="1" applyAlignment="1">
      <alignment horizontal="center"/>
    </xf>
    <xf numFmtId="164" fontId="15" fillId="2" borderId="7" xfId="0" applyNumberFormat="1" applyFont="1" applyFill="1" applyBorder="1" applyAlignment="1">
      <alignment horizontal="center"/>
    </xf>
    <xf numFmtId="0" fontId="15" fillId="2" borderId="7" xfId="0" applyFont="1" applyFill="1" applyBorder="1"/>
    <xf numFmtId="165" fontId="15" fillId="2" borderId="7" xfId="0" applyNumberFormat="1" applyFont="1" applyFill="1" applyBorder="1" applyAlignment="1">
      <alignment horizontal="center"/>
    </xf>
    <xf numFmtId="166" fontId="15" fillId="2" borderId="7" xfId="0" applyNumberFormat="1" applyFont="1" applyFill="1" applyBorder="1"/>
    <xf numFmtId="0" fontId="16" fillId="0" borderId="0" xfId="0" applyFont="1"/>
    <xf numFmtId="0" fontId="17" fillId="0" borderId="0" xfId="0" applyFont="1"/>
    <xf numFmtId="0" fontId="18" fillId="3" borderId="0" xfId="0" applyFont="1" applyFill="1"/>
    <xf numFmtId="0" fontId="0" fillId="3" borderId="0" xfId="0" applyFill="1"/>
    <xf numFmtId="0" fontId="18" fillId="5" borderId="0" xfId="0" applyFont="1" applyFill="1"/>
    <xf numFmtId="0" fontId="19" fillId="0" borderId="8" xfId="0" applyFont="1" applyBorder="1"/>
    <xf numFmtId="3" fontId="20" fillId="0" borderId="8" xfId="0" applyNumberFormat="1" applyFont="1" applyBorder="1" applyAlignment="1">
      <alignment horizontal="right"/>
    </xf>
    <xf numFmtId="0" fontId="21" fillId="0" borderId="0" xfId="0" applyFont="1" applyAlignment="1">
      <alignment vertical="top" wrapText="1"/>
    </xf>
    <xf numFmtId="166" fontId="20" fillId="0" borderId="8" xfId="0" applyNumberFormat="1" applyFont="1" applyBorder="1" applyAlignment="1">
      <alignment horizontal="right"/>
    </xf>
    <xf numFmtId="0" fontId="22" fillId="0" borderId="0" xfId="0" applyFont="1"/>
    <xf numFmtId="0" fontId="23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Geçersiz değer" error="Lütfen listeden bir seçenek seçin." sqref="C9">
      <formula1>"Satın alma girişi,Müşteri iadesi,Üretimden giriş,Şubeden / depodan transfer,Satış çıkışı,Tedarikçiye iade,Üretime / sarfa çıkış,Şubeye transfer,Fire / hasar çıkışı,Diğer"</formula1>
    </dataValidation>
    <dataValidation type="list" allowBlank="1" showErrorMessage="1" errorTitle="Geçersiz değer" error="Lütfen listeden bir seçenek seçin." sqref="D14:D27">
      <formula1>"Adet,Kg,Lt,Metre,m²,Koli,Paket,Kutu,Takım"</formula1>
    </dataValidation>
    <dataValidation type="list" allowBlank="1" showErrorMessage="1" errorTitle="Geçersiz değer" error="Lütfen listeden bir seçenek seçin." sqref="G5">
      <formula1>"Giriş,Çıkış"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46</v>
      </c>
      <c r="E1" s="25" t="s">
        <v>47</v>
      </c>
      <c r="F1" s="25" t="s">
        <v>48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49</v>
      </c>
      <c r="N1" s="25" t="s">
        <v>50</v>
      </c>
      <c r="O1" s="25" t="s">
        <v>51</v>
      </c>
    </row>
    <row r="2" spans="1:15" x14ac:dyDescent="0.25">
      <c r="A2" s="26" t="s">
        <v>52</v>
      </c>
      <c r="B2" s="27">
        <v>46287</v>
      </c>
      <c r="C2" s="26" t="s">
        <v>9</v>
      </c>
      <c r="D2" s="28" t="s">
        <v>14</v>
      </c>
      <c r="E2" s="28" t="s">
        <v>53</v>
      </c>
      <c r="F2" s="26" t="s">
        <v>54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55</v>
      </c>
      <c r="N2" s="28" t="s">
        <v>56</v>
      </c>
      <c r="O2" s="28" t="s">
        <v>57</v>
      </c>
    </row>
    <row r="3" spans="1:15" x14ac:dyDescent="0.25">
      <c r="A3" s="31" t="s">
        <v>52</v>
      </c>
      <c r="B3" s="32">
        <v>46287</v>
      </c>
      <c r="C3" s="31" t="s">
        <v>9</v>
      </c>
      <c r="D3" s="33" t="s">
        <v>14</v>
      </c>
      <c r="E3" s="33" t="s">
        <v>53</v>
      </c>
      <c r="F3" s="31" t="s">
        <v>54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55</v>
      </c>
      <c r="N3" s="33" t="s">
        <v>56</v>
      </c>
      <c r="O3" s="33" t="s">
        <v>57</v>
      </c>
    </row>
    <row r="4" spans="1:15" x14ac:dyDescent="0.25">
      <c r="A4" s="26" t="s">
        <v>58</v>
      </c>
      <c r="B4" s="27">
        <v>46288</v>
      </c>
      <c r="C4" s="26" t="s">
        <v>59</v>
      </c>
      <c r="D4" s="28" t="s">
        <v>60</v>
      </c>
      <c r="E4" s="28" t="s">
        <v>61</v>
      </c>
      <c r="F4" s="26" t="s">
        <v>62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56</v>
      </c>
      <c r="N4" s="28" t="s">
        <v>63</v>
      </c>
      <c r="O4" s="28" t="s">
        <v>57</v>
      </c>
    </row>
    <row r="5" spans="1:15" x14ac:dyDescent="0.25">
      <c r="A5" s="31" t="s">
        <v>64</v>
      </c>
      <c r="B5" s="32">
        <v>46289</v>
      </c>
      <c r="C5" s="31" t="s">
        <v>59</v>
      </c>
      <c r="D5" s="33" t="s">
        <v>65</v>
      </c>
      <c r="E5" s="33" t="s">
        <v>66</v>
      </c>
      <c r="F5" s="31" t="s">
        <v>57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56</v>
      </c>
      <c r="N5" s="33" t="s">
        <v>67</v>
      </c>
      <c r="O5" s="33" t="s">
        <v>68</v>
      </c>
    </row>
    <row r="6" spans="1:15" x14ac:dyDescent="0.25">
      <c r="A6" s="26" t="s">
        <v>69</v>
      </c>
      <c r="B6" s="27">
        <v>46290</v>
      </c>
      <c r="C6" s="26" t="s">
        <v>9</v>
      </c>
      <c r="D6" s="28" t="s">
        <v>70</v>
      </c>
      <c r="E6" s="28" t="s">
        <v>61</v>
      </c>
      <c r="F6" s="26" t="s">
        <v>62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63</v>
      </c>
      <c r="N6" s="28" t="s">
        <v>56</v>
      </c>
      <c r="O6" s="28" t="s">
        <v>71</v>
      </c>
    </row>
    <row r="7" spans="1:15" x14ac:dyDescent="0.25">
      <c r="A7" s="31" t="s">
        <v>72</v>
      </c>
      <c r="B7" s="32">
        <v>46291</v>
      </c>
      <c r="C7" s="31" t="s">
        <v>59</v>
      </c>
      <c r="D7" s="33" t="s">
        <v>73</v>
      </c>
      <c r="E7" s="33" t="s">
        <v>57</v>
      </c>
      <c r="F7" s="31" t="s">
        <v>74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56</v>
      </c>
      <c r="N7" s="33" t="s">
        <v>57</v>
      </c>
      <c r="O7" s="33" t="s">
        <v>75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53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55</v>
      </c>
      <c r="N8" s="28" t="s">
        <v>56</v>
      </c>
      <c r="O8" s="28" t="s">
        <v>57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53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55</v>
      </c>
      <c r="N9" s="33" t="s">
        <v>56</v>
      </c>
      <c r="O9" s="33" t="s">
        <v>57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53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55</v>
      </c>
      <c r="N10" s="28" t="s">
        <v>56</v>
      </c>
      <c r="O10" s="28" t="s">
        <v>57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"Giriş"</formula>
    </cfRule>
  </conditionalFormatting>
  <conditionalFormatting sqref="C2:C300">
    <cfRule type="cellIs" dxfId="1" priority="1" operator="equal">
      <formula>"Çıkış"</formula>
    </cfRule>
  </conditionalFormatting>
  <conditionalFormatting sqref="D2:D300">
    <cfRule type="cellIs" dxfId="2" priority="1" operator="equal">
      <formula>"Fire / hasar çıkışı"</formula>
    </cfRule>
  </conditionalFormatting>
  <dataValidations count="6">
    <dataValidation type="list" allowBlank="1" showErrorMessage="1" errorTitle="Geçersiz değer" error="Lütfen listeden bir seçenek seçin." sqref="C10:C300">
      <formula1>"Giriş,Çıkış"</formula1>
    </dataValidation>
    <dataValidation type="list" allowBlank="1" showErrorMessage="1" errorTitle="Geçersiz değer" error="Lütfen listeden bir seçenek seçin." sqref="C2:C300">
      <formula1>"Giriş,Çıkış"</formula1>
    </dataValidation>
    <dataValidation type="list" allowBlank="1" showErrorMessage="1" errorTitle="Geçersiz değer" error="Lütfen listeden bir seçenek seçin." sqref="D10:D300">
      <formula1>"Satın alma girişi,Müşteri iadesi,Üretimden giriş,Şubeden / depodan transfer,Satış çıkışı,Tedarikçiye iade,Üretime / sarfa çıkış,Şubeye transfer,Fire / hasar çıkışı,Diğer"</formula1>
    </dataValidation>
    <dataValidation type="list" allowBlank="1" showErrorMessage="1" errorTitle="Geçersiz değer" error="Lütfen listeden bir seçenek seçin." sqref="D2:D300">
      <formula1>"Satın alma girişi,Müşteri iadesi,Üretimden giriş,Şubeden / depodan transfer,Satış çıkışı,Tedarikçiye iade,Üretime / sarfa çıkış,Şubeye transfer,Fire / hasar çıkışı,Diğer"</formula1>
    </dataValidation>
    <dataValidation type="list" allowBlank="1" showErrorMessage="1" errorTitle="Geçersiz değer" error="Lütfen listeden bir seçenek seçin." sqref="J10:J300">
      <formula1>"Adet,Kg,Lt,Metre,m²,Koli,Paket,Kutu,Takım"</formula1>
    </dataValidation>
    <dataValidation type="list" allowBlank="1" showErrorMessage="1" errorTitle="Geçersiz değer" error="Lütfen listeden bir seçenek seçin." sqref="J2:J300">
      <formula1>"Adet,Kg,Lt,Metre,m²,Koli,Paket,Kutu,Takım"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76</v>
      </c>
    </row>
    <row r="3" spans="2:2" x14ac:dyDescent="0.25">
      <c r="B3" s="37" t="s">
        <v>77</v>
      </c>
    </row>
    <row r="5" spans="2:5" x14ac:dyDescent="0.25">
      <c r="B5" s="38" t="s">
        <v>78</v>
      </c>
      <c r="C5" s="39"/>
      <c r="E5" s="40" t="s">
        <v>79</v>
      </c>
    </row>
    <row r="6" ht="30" customHeight="1" spans="2:5" x14ac:dyDescent="0.25">
      <c r="B6" s="41" t="s">
        <v>80</v>
      </c>
      <c r="C6" s="42">
        <f>SUMPRODUCT((Veri!A2:A300&lt;&gt;"")/COUNTIF(Veri!A2:A300,Veri!A2:A300&amp;""))</f>
      </c>
      <c r="E6" s="43" t="s">
        <v>81</v>
      </c>
    </row>
    <row r="7" ht="30" customHeight="1" spans="2:5" x14ac:dyDescent="0.25">
      <c r="B7" s="41" t="s">
        <v>82</v>
      </c>
      <c r="C7" s="42">
        <f>COUNTA(Veri!H2:H300)</f>
      </c>
      <c r="E7" s="43" t="s">
        <v>83</v>
      </c>
    </row>
    <row r="8" ht="30" customHeight="1" spans="2:5" x14ac:dyDescent="0.25">
      <c r="B8" s="41" t="s">
        <v>84</v>
      </c>
      <c r="C8" s="44">
        <f>SUMIF(Veri!C2:C300,"Giriş",Veri!L2:L300)</f>
      </c>
      <c r="E8" s="43" t="s">
        <v>85</v>
      </c>
    </row>
    <row r="9" ht="30" customHeight="1" spans="2:5" x14ac:dyDescent="0.25">
      <c r="B9" s="41" t="s">
        <v>86</v>
      </c>
      <c r="C9" s="44">
        <f>SUMIF(Veri!C2:C300,"Çıkış",Veri!L2:L300)</f>
      </c>
      <c r="E9" s="43" t="s">
        <v>87</v>
      </c>
    </row>
    <row r="10" ht="30" customHeight="1" spans="2:5" x14ac:dyDescent="0.25">
      <c r="B10" s="41" t="s">
        <v>88</v>
      </c>
      <c r="C10" s="44">
        <f>SUMIFS(Veri!L2:L300,Veri!C2:C300,"Giriş",Veri!B2:B300,"&gt;="&amp;DATE(YEAR(TODAY()),MONTH(TODAY()),1),Veri!B2:B300,"&lt;="&amp;EOMONTH(TODAY(),0))</f>
      </c>
      <c r="E10" s="43" t="s">
        <v>89</v>
      </c>
    </row>
    <row r="11" spans="2:3" x14ac:dyDescent="0.25">
      <c r="B11" s="41" t="s">
        <v>90</v>
      </c>
      <c r="C11" s="44">
        <f>SUMIFS(Veri!L2:L300,Veri!C2:C300,"Çıkış",Veri!B2:B300,"&gt;="&amp;DATE(YEAR(TODAY()),MONTH(TODAY()),1),Veri!B2:B300,"&lt;="&amp;EOMONTH(TODAY(),0))</f>
      </c>
    </row>
    <row r="12" ht="24" customHeight="1" spans="2:5" x14ac:dyDescent="0.25">
      <c r="B12" s="41" t="s">
        <v>14</v>
      </c>
      <c r="C12" s="44">
        <f>SUMIF(Veri!D2:D300,"Satın alma girişi",Veri!L2:L300)</f>
      </c>
      <c r="E12" s="45" t="s">
        <v>91</v>
      </c>
    </row>
    <row r="13" spans="2:3" x14ac:dyDescent="0.25">
      <c r="B13" s="41" t="s">
        <v>70</v>
      </c>
      <c r="C13" s="44">
        <f>SUMIF(Veri!D2:D300,"Müşteri iadesi",Veri!L2:L300)</f>
      </c>
    </row>
    <row r="14" spans="2:3" x14ac:dyDescent="0.25">
      <c r="B14" s="41" t="s">
        <v>92</v>
      </c>
      <c r="C14" s="44">
        <f>SUMIF(Veri!D2:D300,"Üretimden giriş",Veri!L2:L300)</f>
      </c>
    </row>
    <row r="15" spans="2:3" x14ac:dyDescent="0.25">
      <c r="B15" s="41" t="s">
        <v>93</v>
      </c>
      <c r="C15" s="44">
        <f>SUMIF(Veri!D2:D300,"Şubeden / depodan transfer",Veri!L2:L300)</f>
      </c>
    </row>
    <row r="16" spans="2:3" x14ac:dyDescent="0.25">
      <c r="B16" s="41" t="s">
        <v>60</v>
      </c>
      <c r="C16" s="44">
        <f>SUMIF(Veri!D2:D300,"Satış çıkışı",Veri!L2:L300)</f>
      </c>
    </row>
    <row r="17" spans="2:3" x14ac:dyDescent="0.25">
      <c r="B17" s="41" t="s">
        <v>94</v>
      </c>
      <c r="C17" s="44">
        <f>SUMIF(Veri!D2:D300,"Tedarikçiye iade",Veri!L2:L300)</f>
      </c>
    </row>
    <row r="18" spans="2:3" x14ac:dyDescent="0.25">
      <c r="B18" s="41" t="s">
        <v>95</v>
      </c>
      <c r="C18" s="44">
        <f>SUMIF(Veri!D2:D300,"Üretime / sarfa çıkış",Veri!L2:L300)</f>
      </c>
    </row>
    <row r="19" spans="2:3" x14ac:dyDescent="0.25">
      <c r="B19" s="41" t="s">
        <v>65</v>
      </c>
      <c r="C19" s="44">
        <f>SUMIF(Veri!D2:D300,"Şubeye transfer",Veri!L2:L300)</f>
      </c>
    </row>
    <row r="20" spans="2:3" x14ac:dyDescent="0.25">
      <c r="B20" s="41" t="s">
        <v>73</v>
      </c>
      <c r="C20" s="44">
        <f>SUMIF(Veri!D2:D300,"Fire / hasar çıkışı",Veri!L2:L300)</f>
      </c>
    </row>
    <row r="21" spans="2:3" x14ac:dyDescent="0.25">
      <c r="B21" s="41" t="s">
        <v>96</v>
      </c>
      <c r="C21" s="44">
        <f>SUMIF(Veri!D2:D300,"Diğer",Veri!L2:L300)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46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59</v>
      </c>
      <c r="B3" t="s">
        <v>70</v>
      </c>
      <c r="C3" t="s">
        <v>97</v>
      </c>
    </row>
    <row r="4" spans="2:3" x14ac:dyDescent="0.25">
      <c r="B4" t="s">
        <v>92</v>
      </c>
      <c r="C4" t="s">
        <v>98</v>
      </c>
    </row>
    <row r="5" spans="2:3" x14ac:dyDescent="0.25">
      <c r="B5" t="s">
        <v>93</v>
      </c>
      <c r="C5" t="s">
        <v>99</v>
      </c>
    </row>
    <row r="6" spans="2:3" x14ac:dyDescent="0.25">
      <c r="B6" t="s">
        <v>60</v>
      </c>
      <c r="C6" t="s">
        <v>100</v>
      </c>
    </row>
    <row r="7" spans="2:3" x14ac:dyDescent="0.25">
      <c r="B7" t="s">
        <v>94</v>
      </c>
      <c r="C7" t="s">
        <v>101</v>
      </c>
    </row>
    <row r="8" spans="2:3" x14ac:dyDescent="0.25">
      <c r="B8" t="s">
        <v>95</v>
      </c>
      <c r="C8" t="s">
        <v>32</v>
      </c>
    </row>
    <row r="9" spans="2:3" x14ac:dyDescent="0.25">
      <c r="B9" t="s">
        <v>65</v>
      </c>
      <c r="C9" t="s">
        <v>28</v>
      </c>
    </row>
    <row r="10" spans="2:3" x14ac:dyDescent="0.25">
      <c r="B10" t="s">
        <v>73</v>
      </c>
      <c r="C10" t="s">
        <v>102</v>
      </c>
    </row>
    <row r="11" spans="2:2" x14ac:dyDescent="0.25">
      <c r="B11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Giriş Çıkış Fişi</vt:lpstr>
      <vt:lpstr>Veri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2026-09-29T03:28:02Z</dcterms:modified>
</cp:coreProperties>
</file>