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İş Emri" state="visible" r:id="rId4"/>
    <sheet sheetId="2" name="Servis Kayıtları" state="visible" r:id="rId5"/>
    <sheet sheetId="3" name="Özet" state="visible" r:id="rId6"/>
    <sheet sheetId="4" name="Listeler" state="visible" r:id="rId7"/>
  </sheets>
  <definedNames>
    <definedName name="_xlnm.Print_Area" localSheetId="0">'İş Emri'!$B1:$G50</definedName>
  </definedNames>
  <calcPr calcId="171027"/>
</workbook>
</file>

<file path=xl/sharedStrings.xml><?xml version="1.0" encoding="utf-8"?>
<sst xmlns="http://schemas.openxmlformats.org/spreadsheetml/2006/main" count="189" uniqueCount="150">
  <si>
    <t>SERVİS / İŞLETME ADI</t>
  </si>
  <si>
    <t>SERVİS İŞ EMRİ</t>
  </si>
  <si>
    <t>Adres · Telefon</t>
  </si>
  <si>
    <t>İş emri no</t>
  </si>
  <si>
    <t>İE-2026-0142</t>
  </si>
  <si>
    <t>ARAÇ KABUL FORMU — bir nüshası müşteriye verilir</t>
  </si>
  <si>
    <t>Kabul tarihi / saati</t>
  </si>
  <si>
    <t>MÜŞTERİ VE ARAÇ BİLGİSİ</t>
  </si>
  <si>
    <t>Müşteri adı soyadı / firma</t>
  </si>
  <si>
    <t>Hakan Yıldız</t>
  </si>
  <si>
    <t>Telefon</t>
  </si>
  <si>
    <t>0532 000 00 07</t>
  </si>
  <si>
    <t>Plaka</t>
  </si>
  <si>
    <t>34 ABC 123</t>
  </si>
  <si>
    <t>Model yılı</t>
  </si>
  <si>
    <t>Marka / model</t>
  </si>
  <si>
    <t>Fiat Egea 1.3 Multijet</t>
  </si>
  <si>
    <t>Kilometre</t>
  </si>
  <si>
    <t>Şase no (VIN)</t>
  </si>
  <si>
    <t>ZFA3560000XXXXXXX</t>
  </si>
  <si>
    <t>Yakıt seviyesi</t>
  </si>
  <si>
    <t>1/2</t>
  </si>
  <si>
    <t>Mevcut hasar / araçta kalan eşya</t>
  </si>
  <si>
    <t>Arka tamponda çizik; bagajda stepne ve kriko</t>
  </si>
  <si>
    <t>MÜŞTERİ ŞİKÂYETİ / ARIZA TARİFİ</t>
  </si>
  <si>
    <t>Periyodik bakım zamanı geldi. Frenlemede önden ses geliyor.</t>
  </si>
  <si>
    <t>YAPILAN İŞLEMLER / TESPİT</t>
  </si>
  <si>
    <t>Motor yağı ve filtreler değişti. Ön balatalar sınırdaydı, takım halinde değişti; diskler ölçüldü, değişim gerekmedi.</t>
  </si>
  <si>
    <t>Kullanılan Parça / Malzeme</t>
  </si>
  <si>
    <t>Parça No / Marka</t>
  </si>
  <si>
    <t>Adet</t>
  </si>
  <si>
    <t>Birim Fiyat</t>
  </si>
  <si>
    <t>Tutar (KDV hariç)</t>
  </si>
  <si>
    <t>Motor yağı 5W-30 (litre)</t>
  </si>
  <si>
    <t>Örnek Marka</t>
  </si>
  <si>
    <t>Yağ filtresi</t>
  </si>
  <si>
    <t>OEM</t>
  </si>
  <si>
    <t>Hava filtresi</t>
  </si>
  <si>
    <t>Ön fren balatası (takım)</t>
  </si>
  <si>
    <t>İşçilik / Yapılan İş</t>
  </si>
  <si>
    <t>Usta / Teknisyen</t>
  </si>
  <si>
    <t>Saat</t>
  </si>
  <si>
    <t>Saat Ücreti</t>
  </si>
  <si>
    <t>Periyodik bakım işçiliği</t>
  </si>
  <si>
    <t>Usta Ali</t>
  </si>
  <si>
    <t>Ön fren balatası değişimi</t>
  </si>
  <si>
    <t>TESLİM VE ÖDEME</t>
  </si>
  <si>
    <t>Parça toplamı</t>
  </si>
  <si>
    <t>Tahmini teslim</t>
  </si>
  <si>
    <t>İşçilik toplamı</t>
  </si>
  <si>
    <t>Teslim tarihi</t>
  </si>
  <si>
    <t>Ara toplam (KDV hariç)</t>
  </si>
  <si>
    <t>Ödeme şekli</t>
  </si>
  <si>
    <t>KDV oranı %</t>
  </si>
  <si>
    <t>Durum</t>
  </si>
  <si>
    <t>Hazır</t>
  </si>
  <si>
    <t>KDV</t>
  </si>
  <si>
    <t>GENEL TOPLAM</t>
  </si>
  <si>
    <t>Yukarıda yazılı arızanın tespiti ve onarımı için aracımı teslim ettim. Listede olmayan ek parça veya işçilik gerekirse önceden bana bilgi verilip onayım alınacaktır. Aracımı yapılan işlemleri kontrol ederek teslim aldım.</t>
  </si>
  <si>
    <t>ARAÇ SAHİBİ — Ad Soyad / İmza (kabul ve teslim)</t>
  </si>
  <si>
    <t>SERVİS YETKİLİSİ — Ad Soyad / İmza / Kaşe</t>
  </si>
  <si>
    <t>Parça stoğu, müşteri cari hesabı ve kasa raporu telefonda — Ofisx →</t>
  </si>
  <si>
    <t>Ücretsiz şablon · stokexcel.com — açık mavi hücreleri ve satırları doldurun; tutarlar formülle hesaplanır. Her iş emrini "Servis Kayıtları" sekmesine de ekleyin. KDV oranı için mali müşavirinize danışın.</t>
  </si>
  <si>
    <t>Tarih</t>
  </si>
  <si>
    <t>İş Emri No</t>
  </si>
  <si>
    <t>Marka / Model</t>
  </si>
  <si>
    <t>Km</t>
  </si>
  <si>
    <t>Müşteri</t>
  </si>
  <si>
    <t>Arıza / Yapılan İş</t>
  </si>
  <si>
    <t>Parça Tutarı (KDV hariç)</t>
  </si>
  <si>
    <t>İşçilik Tutarı (KDV hariç)</t>
  </si>
  <si>
    <t>KDV %</t>
  </si>
  <si>
    <t>Toplam (KDV dahil)</t>
  </si>
  <si>
    <t>Ödeme Şekli</t>
  </si>
  <si>
    <t>Teslim Tarihi</t>
  </si>
  <si>
    <t>Geliş (plaka)</t>
  </si>
  <si>
    <t>İE-2026-0131</t>
  </si>
  <si>
    <t>06 DEF 456</t>
  </si>
  <si>
    <t>Renault Clio 1.5 dCi</t>
  </si>
  <si>
    <t>Ayten Kurt</t>
  </si>
  <si>
    <t>0533 000 00 01</t>
  </si>
  <si>
    <t>Debriyaj seti değişimi</t>
  </si>
  <si>
    <t>Kredi Kartı</t>
  </si>
  <si>
    <t>Teslim edildi</t>
  </si>
  <si>
    <t>İE-2026-0134</t>
  </si>
  <si>
    <t>Klima gazı dolumu ve kaçak testi</t>
  </si>
  <si>
    <t>Nakit</t>
  </si>
  <si>
    <t>İE-2026-0137</t>
  </si>
  <si>
    <t>35 KLM 789</t>
  </si>
  <si>
    <t>VW Passat 1.6 TDI</t>
  </si>
  <si>
    <t>Serkan Aydın</t>
  </si>
  <si>
    <t>0535 000 00 03</t>
  </si>
  <si>
    <t>Triger seti ve devirdaim değişimi</t>
  </si>
  <si>
    <t>Havale</t>
  </si>
  <si>
    <t>İE-2026-0138</t>
  </si>
  <si>
    <t>16 PRS 220</t>
  </si>
  <si>
    <t>Toyota Corolla 1.6</t>
  </si>
  <si>
    <t>Elif Şahin</t>
  </si>
  <si>
    <t>0536 000 00 04</t>
  </si>
  <si>
    <t>60.000 km periyodik bakım</t>
  </si>
  <si>
    <t>İE-2026-0139</t>
  </si>
  <si>
    <t>34 MNO 555</t>
  </si>
  <si>
    <t>Opel Astra 1.4</t>
  </si>
  <si>
    <t>Burak Eren</t>
  </si>
  <si>
    <t>0537 000 00 05</t>
  </si>
  <si>
    <t>Akü değişimi ve şarj sistemi kontrolü</t>
  </si>
  <si>
    <t>İE-2026-0140</t>
  </si>
  <si>
    <t>Debriyaj pedalı sert — ayar ve kontrol (önceki işe bağlı)</t>
  </si>
  <si>
    <t>İE-2026-0141</t>
  </si>
  <si>
    <t>34 TUV 908</t>
  </si>
  <si>
    <t>Ford Transit Custom</t>
  </si>
  <si>
    <t>Kaan Lojistik — Murat Kaan</t>
  </si>
  <si>
    <t>0538 000 00 06</t>
  </si>
  <si>
    <t>Ön takımdan ses: rot başı ve salıncak</t>
  </si>
  <si>
    <t>Tamirde</t>
  </si>
  <si>
    <t>Periyodik bakım + ön balata; frenlemede ses</t>
  </si>
  <si>
    <t>İE-2026-0143</t>
  </si>
  <si>
    <t>41 GHJ 314</t>
  </si>
  <si>
    <t>Hyundai i20 1.4</t>
  </si>
  <si>
    <t>Zeynep Arslan</t>
  </si>
  <si>
    <t>0539 000 00 08</t>
  </si>
  <si>
    <t>Motor arıza lambası yanıyor — teşhis</t>
  </si>
  <si>
    <t>Teslim alındı</t>
  </si>
  <si>
    <t>Oto Servis İş Emri ve Servis Kayıtları</t>
  </si>
  <si>
    <t>Ücretsiz Excel şablonu · stokexcel.com</t>
  </si>
  <si>
    <t>ÖZET</t>
  </si>
  <si>
    <t>NASIL KULLANILIR?</t>
  </si>
  <si>
    <t>Toplam iş emri</t>
  </si>
  <si>
    <t>1. Aracı teslim alırken "İş Emri" sekmesini doldurun: plaka, km, şase no, mevcut hasar ve müşterinin şikâyeti; müşteriye imzalatın.</t>
  </si>
  <si>
    <t>Farklı araç (plaka, tekil)</t>
  </si>
  <si>
    <t>2. Kullanılan parçaları parça tablosuna, işçiliği ayrı işçilik satırlarına yazın; ara toplam, KDV ve genel toplam formülle çıkar.</t>
  </si>
  <si>
    <t>Teslim alındı (sırada bekleyen)</t>
  </si>
  <si>
    <t>3. Her iş emrini bu "Servis Kayıtları" sekmesine tek satır olarak ekleyin; parça ve işçilik tutarını ayrı sütunlara yazın.</t>
  </si>
  <si>
    <t>Tamirdeki araç</t>
  </si>
  <si>
    <t>4. Durumu iş ilerledikçe güncelleyin (Teslim alındı → Tamirde → Hazır → Teslim edildi); ödeme alınınca Ödeme Şekli seçin.</t>
  </si>
  <si>
    <t>Hazır, teslim bekleyen araç</t>
  </si>
  <si>
    <t>5. Plakayı her satırda AYNI yazın (ör. "34 ABC 123"); Plaka sütununu filtreleyince aracın tüm servis geçmişi listelenir, "Geliş" sütunu kaçıncı gelişi olduğunu gösterir.</t>
  </si>
  <si>
    <t>Bu ay işçilik geliri (KDV hariç)</t>
  </si>
  <si>
    <t>Bu ay parça geliri (KDV hariç)</t>
  </si>
  <si>
    <t>Excel yetmediğinde: Ofisx ile bulutta, telefondan, otomatik →</t>
  </si>
  <si>
    <t>Bu ay toplam (KDV dahil)</t>
  </si>
  <si>
    <t>Bu ay tahsil — Nakit</t>
  </si>
  <si>
    <t>Bu ay tahsil — Kredi Kartı</t>
  </si>
  <si>
    <t>Bu ay tahsil — Havale</t>
  </si>
  <si>
    <t>Ödemesi girilmemiş işlerin tutarı</t>
  </si>
  <si>
    <t>Yakıt</t>
  </si>
  <si>
    <t>Boş</t>
  </si>
  <si>
    <t>1/4</t>
  </si>
  <si>
    <t>3/4</t>
  </si>
  <si>
    <t>Dolu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</si>
</sst>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6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.5"/>
      <name val="Calibri"/>
    </font>
    <font>
      <color rgb="FF64748B"/>
      <sz val="10.5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59E0B"/>
      <sz val="9.5"/>
      <name val="Calibri"/>
    </font>
    <font>
      <b/>
      <color rgb="FFFFFFFF"/>
      <sz val="10.5"/>
      <name val="Calibri"/>
    </font>
    <font>
      <sz val="10.5"/>
      <name val="Calibri"/>
    </font>
    <font>
      <b/>
      <color rgb="FF11213F"/>
      <sz val="10.5"/>
      <name val="Calibri"/>
    </font>
    <font>
      <b/>
      <color rgb="FF11213F"/>
      <sz val="12"/>
      <name val="Calibri"/>
    </font>
    <font>
      <sz val="10"/>
      <name val="Calibri"/>
    </font>
    <font>
      <b/>
      <color rgb="FF64748B"/>
      <sz val="9.5"/>
      <name val="Calibri"/>
    </font>
    <font>
      <b/>
      <u/>
      <color rgb="FF1D4ED8"/>
      <sz val="10.5"/>
      <name val="Calibri"/>
    </font>
    <font>
      <color rgb="FF64748B"/>
      <sz val="9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.5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7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center" vertical="center"/>
    </xf>
    <xf numFmtId="167" fontId="9" fillId="0" borderId="3" xfId="0" applyNumberFormat="1" applyFont="1" applyBorder="1" applyAlignment="1">
      <alignment horizontal="right" vertical="center"/>
    </xf>
    <xf numFmtId="167" fontId="10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67" fontId="11" fillId="4" borderId="4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center" wrapText="1"/>
    </xf>
    <xf numFmtId="0" fontId="0" fillId="0" borderId="5" xfId="0" applyBorder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6" fillId="3" borderId="6" xfId="0" applyFont="1" applyFill="1" applyBorder="1" applyAlignment="1">
      <alignment horizontal="center" vertical="center" wrapText="1"/>
    </xf>
    <xf numFmtId="168" fontId="17" fillId="0" borderId="7" xfId="0" applyNumberFormat="1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7" xfId="0" applyFont="1" applyBorder="1"/>
    <xf numFmtId="3" fontId="17" fillId="0" borderId="7" xfId="0" applyNumberFormat="1" applyFont="1" applyBorder="1" applyAlignment="1">
      <alignment horizontal="right"/>
    </xf>
    <xf numFmtId="167" fontId="17" fillId="0" borderId="7" xfId="0" applyNumberFormat="1" applyFont="1" applyBorder="1"/>
    <xf numFmtId="168" fontId="17" fillId="2" borderId="7" xfId="0" applyNumberFormat="1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17" fillId="2" borderId="7" xfId="0" applyFont="1" applyFill="1" applyBorder="1"/>
    <xf numFmtId="3" fontId="17" fillId="2" borderId="7" xfId="0" applyNumberFormat="1" applyFont="1" applyFill="1" applyBorder="1" applyAlignment="1">
      <alignment horizontal="right"/>
    </xf>
    <xf numFmtId="167" fontId="17" fillId="2" borderId="7" xfId="0" applyNumberFormat="1" applyFont="1" applyFill="1" applyBorder="1"/>
    <xf numFmtId="0" fontId="18" fillId="0" borderId="0" xfId="0" applyFont="1"/>
    <xf numFmtId="0" fontId="19" fillId="0" borderId="0" xfId="0" applyFont="1"/>
    <xf numFmtId="0" fontId="20" fillId="3" borderId="0" xfId="0" applyFont="1" applyFill="1"/>
    <xf numFmtId="0" fontId="0" fillId="3" borderId="0" xfId="0" applyFill="1"/>
    <xf numFmtId="0" fontId="20" fillId="5" borderId="0" xfId="0" applyFont="1" applyFill="1"/>
    <xf numFmtId="0" fontId="21" fillId="0" borderId="8" xfId="0" applyFont="1" applyBorder="1"/>
    <xf numFmtId="3" fontId="22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167" fontId="22" fillId="0" borderId="8" xfId="0" applyNumberFormat="1" applyFont="1" applyBorder="1" applyAlignment="1">
      <alignment horizontal="right"/>
    </xf>
    <xf numFmtId="0" fontId="24" fillId="0" borderId="0" xfId="0" applyFont="1"/>
    <xf numFmtId="0" fontId="25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Geçersiz değer" error="Lütfen listeden bir seçenek seçin." sqref="C39">
      <formula1>"Nakit,Kredi Kartı,Havale"</formula1>
    </dataValidation>
    <dataValidation type="list" allowBlank="1" showErrorMessage="1" errorTitle="Geçersiz değer" error="Lütfen listeden bir seçenek seçin." sqref="C40">
      <formula1>"Teslim alındı,Tamirde,Hazır,Teslim edildi"</formula1>
    </dataValidation>
    <dataValidation type="list" allowBlank="1" showErrorMessage="1" errorTitle="Geçersiz değer" error="Lütfen listeden bir seçenek seçin." sqref="F10">
      <formula1>"Boş,1/4,1/2,3/4,Dolu"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64</v>
      </c>
      <c r="C1" s="31" t="s">
        <v>12</v>
      </c>
      <c r="D1" s="31" t="s">
        <v>65</v>
      </c>
      <c r="E1" s="31" t="s">
        <v>66</v>
      </c>
      <c r="F1" s="31" t="s">
        <v>67</v>
      </c>
      <c r="G1" s="31" t="s">
        <v>10</v>
      </c>
      <c r="H1" s="31" t="s">
        <v>68</v>
      </c>
      <c r="I1" s="31" t="s">
        <v>69</v>
      </c>
      <c r="J1" s="31" t="s">
        <v>70</v>
      </c>
      <c r="K1" s="31" t="s">
        <v>71</v>
      </c>
      <c r="L1" s="31" t="s">
        <v>72</v>
      </c>
      <c r="M1" s="31" t="s">
        <v>73</v>
      </c>
      <c r="N1" s="31" t="s">
        <v>54</v>
      </c>
      <c r="O1" s="31" t="s">
        <v>74</v>
      </c>
      <c r="P1" s="31" t="s">
        <v>75</v>
      </c>
    </row>
    <row r="2" spans="1:16" x14ac:dyDescent="0.25">
      <c r="A2" s="32">
        <v>46283</v>
      </c>
      <c r="B2" s="33" t="s">
        <v>76</v>
      </c>
      <c r="C2" s="33" t="s">
        <v>77</v>
      </c>
      <c r="D2" s="34" t="s">
        <v>78</v>
      </c>
      <c r="E2" s="35">
        <v>96300</v>
      </c>
      <c r="F2" s="34" t="s">
        <v>79</v>
      </c>
      <c r="G2" s="34" t="s">
        <v>80</v>
      </c>
      <c r="H2" s="34" t="s">
        <v>81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82</v>
      </c>
      <c r="N2" s="33" t="s">
        <v>83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84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85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86</v>
      </c>
      <c r="N3" s="38" t="s">
        <v>83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87</v>
      </c>
      <c r="C4" s="33" t="s">
        <v>88</v>
      </c>
      <c r="D4" s="34" t="s">
        <v>89</v>
      </c>
      <c r="E4" s="35">
        <v>184200</v>
      </c>
      <c r="F4" s="34" t="s">
        <v>90</v>
      </c>
      <c r="G4" s="34" t="s">
        <v>91</v>
      </c>
      <c r="H4" s="34" t="s">
        <v>92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93</v>
      </c>
      <c r="N4" s="33" t="s">
        <v>83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94</v>
      </c>
      <c r="C5" s="38" t="s">
        <v>95</v>
      </c>
      <c r="D5" s="39" t="s">
        <v>96</v>
      </c>
      <c r="E5" s="40">
        <v>64500</v>
      </c>
      <c r="F5" s="39" t="s">
        <v>97</v>
      </c>
      <c r="G5" s="39" t="s">
        <v>98</v>
      </c>
      <c r="H5" s="39" t="s">
        <v>99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93</v>
      </c>
      <c r="N5" s="38" t="s">
        <v>83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100</v>
      </c>
      <c r="C6" s="33" t="s">
        <v>101</v>
      </c>
      <c r="D6" s="34" t="s">
        <v>102</v>
      </c>
      <c r="E6" s="35">
        <v>143000</v>
      </c>
      <c r="F6" s="34" t="s">
        <v>103</v>
      </c>
      <c r="G6" s="34" t="s">
        <v>104</v>
      </c>
      <c r="H6" s="34" t="s">
        <v>105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82</v>
      </c>
      <c r="N6" s="33" t="s">
        <v>83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106</v>
      </c>
      <c r="C7" s="38" t="s">
        <v>77</v>
      </c>
      <c r="D7" s="39" t="s">
        <v>78</v>
      </c>
      <c r="E7" s="40">
        <v>97100</v>
      </c>
      <c r="F7" s="39" t="s">
        <v>79</v>
      </c>
      <c r="G7" s="39" t="s">
        <v>80</v>
      </c>
      <c r="H7" s="39" t="s">
        <v>107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86</v>
      </c>
      <c r="N7" s="38" t="s">
        <v>83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108</v>
      </c>
      <c r="C8" s="33" t="s">
        <v>109</v>
      </c>
      <c r="D8" s="34" t="s">
        <v>110</v>
      </c>
      <c r="E8" s="35">
        <v>212000</v>
      </c>
      <c r="F8" s="34" t="s">
        <v>111</v>
      </c>
      <c r="G8" s="34" t="s">
        <v>112</v>
      </c>
      <c r="H8" s="34" t="s">
        <v>113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114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115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116</v>
      </c>
      <c r="C10" s="33" t="s">
        <v>117</v>
      </c>
      <c r="D10" s="34" t="s">
        <v>118</v>
      </c>
      <c r="E10" s="35">
        <v>88700</v>
      </c>
      <c r="F10" s="34" t="s">
        <v>119</v>
      </c>
      <c r="G10" s="34" t="s">
        <v>120</v>
      </c>
      <c r="H10" s="34" t="s">
        <v>121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122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"Tamirde"</formula>
    </cfRule>
  </conditionalFormatting>
  <conditionalFormatting sqref="N2:N300">
    <cfRule type="cellIs" dxfId="1" priority="1" operator="equal">
      <formula>"Hazır"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Geçersiz değer" error="Lütfen listeden bir seçenek seçin." sqref="M10:M300">
      <formula1>"Nakit,Kredi Kartı,Havale"</formula1>
    </dataValidation>
    <dataValidation type="list" allowBlank="1" showErrorMessage="1" errorTitle="Geçersiz değer" error="Lütfen listeden bir seçenek seçin." sqref="M2:M300">
      <formula1>"Nakit,Kredi Kartı,Havale"</formula1>
    </dataValidation>
    <dataValidation type="list" allowBlank="1" showErrorMessage="1" errorTitle="Geçersiz değer" error="Lütfen listeden bir seçenek seçin." sqref="N10:N300">
      <formula1>"Teslim alındı,Tamirde,Hazır,Teslim edildi"</formula1>
    </dataValidation>
    <dataValidation type="list" allowBlank="1" showErrorMessage="1" errorTitle="Geçersiz değer" error="Lütfen listeden bir seçenek seçin." sqref="N2:N300">
      <formula1>"Teslim alındı,Tamirde,Hazır,Teslim edildi"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123</v>
      </c>
    </row>
    <row r="3" spans="2:2" x14ac:dyDescent="0.25">
      <c r="B3" s="43" t="s">
        <v>124</v>
      </c>
    </row>
    <row r="5" spans="2:5" x14ac:dyDescent="0.25">
      <c r="B5" s="44" t="s">
        <v>125</v>
      </c>
      <c r="C5" s="45"/>
      <c r="E5" s="46" t="s">
        <v>126</v>
      </c>
    </row>
    <row r="6" ht="30" customHeight="1" spans="2:5" x14ac:dyDescent="0.25">
      <c r="B6" s="47" t="s">
        <v>127</v>
      </c>
      <c r="C6" s="48">
        <f>COUNTA('Servis Kayıtları'!B2:B300)</f>
      </c>
      <c r="E6" s="49" t="s">
        <v>128</v>
      </c>
    </row>
    <row r="7" ht="30" customHeight="1" spans="2:5" x14ac:dyDescent="0.25">
      <c r="B7" s="47" t="s">
        <v>129</v>
      </c>
      <c r="C7" s="48">
        <f>SUMPRODUCT(('Servis Kayıtları'!C2:C300&lt;&gt;"")/COUNTIF('Servis Kayıtları'!C2:C300,'Servis Kayıtları'!C2:C300&amp;""))</f>
      </c>
      <c r="E7" s="49" t="s">
        <v>130</v>
      </c>
    </row>
    <row r="8" ht="30" customHeight="1" spans="2:5" x14ac:dyDescent="0.25">
      <c r="B8" s="47" t="s">
        <v>131</v>
      </c>
      <c r="C8" s="48">
        <f>COUNTIF('Servis Kayıtları'!N2:N300,"Teslim alındı")</f>
      </c>
      <c r="E8" s="49" t="s">
        <v>132</v>
      </c>
    </row>
    <row r="9" ht="30" customHeight="1" spans="2:5" x14ac:dyDescent="0.25">
      <c r="B9" s="47" t="s">
        <v>133</v>
      </c>
      <c r="C9" s="48">
        <f>COUNTIF('Servis Kayıtları'!N2:N300,"Tamirde")</f>
      </c>
      <c r="E9" s="49" t="s">
        <v>134</v>
      </c>
    </row>
    <row r="10" ht="30" customHeight="1" spans="2:5" x14ac:dyDescent="0.25">
      <c r="B10" s="47" t="s">
        <v>135</v>
      </c>
      <c r="C10" s="48">
        <f>COUNTIF('Servis Kayıtları'!N2:N300,"Hazır")</f>
      </c>
      <c r="E10" s="49" t="s">
        <v>136</v>
      </c>
    </row>
    <row r="11" spans="2:3" x14ac:dyDescent="0.25">
      <c r="B11" s="47" t="s">
        <v>137</v>
      </c>
      <c r="C11" s="50">
        <f>SUMIFS('Servis Kayıtları'!J2:J300,'Servis Kayıtları'!A2:A300,"&gt;="&amp;DATE(YEAR(TODAY()),MONTH(TODAY()),1),'Servis Kayıtları'!A2:A300,"&lt;="&amp;EOMONTH(TODAY(),0))</f>
      </c>
    </row>
    <row r="12" ht="24" customHeight="1" spans="2:5" x14ac:dyDescent="0.25">
      <c r="B12" s="47" t="s">
        <v>138</v>
      </c>
      <c r="C12" s="50">
        <f>SUMIFS('Servis Kayıtları'!I2:I300,'Servis Kayıtları'!A2:A300,"&gt;="&amp;DATE(YEAR(TODAY()),MONTH(TODAY()),1),'Servis Kayıtları'!A2:A300,"&lt;="&amp;EOMONTH(TODAY(),0))</f>
      </c>
      <c r="E12" s="51" t="s">
        <v>139</v>
      </c>
    </row>
    <row r="13" spans="2:3" x14ac:dyDescent="0.25">
      <c r="B13" s="47" t="s">
        <v>140</v>
      </c>
      <c r="C13" s="50">
        <f>SUMIFS('Servis Kayıtları'!L2:L300,'Servis Kayıtları'!A2:A300,"&gt;="&amp;DATE(YEAR(TODAY()),MONTH(TODAY()),1),'Servis Kayıtları'!A2:A300,"&lt;="&amp;EOMONTH(TODAY(),0))</f>
      </c>
    </row>
    <row r="14" spans="2:3" x14ac:dyDescent="0.25">
      <c r="B14" s="47" t="s">
        <v>141</v>
      </c>
      <c r="C14" s="50">
        <f>SUMIFS('Servis Kayıtları'!L2:L300,'Servis Kayıtları'!M2:M300,"Nakit",'Servis Kayıtları'!A2:A300,"&gt;="&amp;DATE(YEAR(TODAY()),MONTH(TODAY()),1),'Servis Kayıtları'!A2:A300,"&lt;="&amp;EOMONTH(TODAY(),0))</f>
      </c>
    </row>
    <row r="15" spans="2:3" x14ac:dyDescent="0.25">
      <c r="B15" s="47" t="s">
        <v>142</v>
      </c>
      <c r="C15" s="50">
        <f>SUMIFS('Servis Kayıtları'!L2:L300,'Servis Kayıtları'!M2:M300,"Kredi Kartı",'Servis Kayıtları'!A2:A300,"&gt;="&amp;DATE(YEAR(TODAY()),MONTH(TODAY()),1),'Servis Kayıtları'!A2:A300,"&lt;="&amp;EOMONTH(TODAY(),0))</f>
      </c>
    </row>
    <row r="16" spans="2:3" x14ac:dyDescent="0.25">
      <c r="B16" s="47" t="s">
        <v>143</v>
      </c>
      <c r="C16" s="50">
        <f>SUMIFS('Servis Kayıtları'!L2:L300,'Servis Kayıtları'!M2:M300,"Havale",'Servis Kayıtları'!A2:A300,"&gt;="&amp;DATE(YEAR(TODAY()),MONTH(TODAY()),1),'Servis Kayıtları'!A2:A300,"&lt;="&amp;EOMONTH(TODAY(),0))</f>
      </c>
    </row>
    <row r="17" spans="2:3" x14ac:dyDescent="0.25">
      <c r="B17" s="47" t="s">
        <v>144</v>
      </c>
      <c r="C17" s="50">
        <f>SUMIFS('Servis Kayıtları'!L2:L300,'Servis Kayıtları'!M2:M300,"")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73</v>
      </c>
      <c r="B1" s="52" t="s">
        <v>54</v>
      </c>
      <c r="C1" s="52" t="s">
        <v>145</v>
      </c>
    </row>
    <row r="2" spans="1:3" x14ac:dyDescent="0.25">
      <c r="A2" t="s">
        <v>86</v>
      </c>
      <c r="B2" t="s">
        <v>122</v>
      </c>
      <c r="C2" t="s">
        <v>146</v>
      </c>
    </row>
    <row r="3" spans="1:3" x14ac:dyDescent="0.25">
      <c r="A3" t="s">
        <v>82</v>
      </c>
      <c r="B3" t="s">
        <v>114</v>
      </c>
      <c r="C3" t="s">
        <v>147</v>
      </c>
    </row>
    <row r="4" spans="1:3" x14ac:dyDescent="0.25">
      <c r="A4" t="s">
        <v>93</v>
      </c>
      <c r="B4" t="s">
        <v>55</v>
      </c>
      <c r="C4" t="s">
        <v>21</v>
      </c>
    </row>
    <row r="5" spans="2:3" x14ac:dyDescent="0.25">
      <c r="B5" t="s">
        <v>83</v>
      </c>
      <c r="C5" t="s">
        <v>148</v>
      </c>
    </row>
    <row r="6" spans="3:3" x14ac:dyDescent="0.25">
      <c r="C6" t="s">
        <v>149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İş Emri</vt:lpstr>
      <vt:lpstr>Servis Kayıtları</vt:lpstr>
      <vt:lpstr>Özet</vt:lpstr>
      <vt:lpstr>Listeler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