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ono Carico Scarico" state="visible" r:id="rId4"/>
    <sheet sheetId="2" name="Dati" state="visible" r:id="rId5"/>
    <sheet sheetId="3" name="Riepilogo" state="visible" r:id="rId6"/>
    <sheet sheetId="4" name="Elenchi" state="visible" r:id="rId7"/>
  </sheets>
  <definedNames>
    <definedName name="_xlnm.Print_Area" localSheetId="0">'Buono Carico Scarico'!$B1:$I39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<sst xmlns="http://schemas.openxmlformats.org/spreadsheetml/2006/main" count="209" uniqueCount="102">
  <si>
    <t>NOME DELL'AZIENDA</t>
  </si>
  <si>
    <t>BUONO DI CARICO / SCARICO MAGAZZINO</t>
  </si>
  <si>
    <t>Nome / indirizzo del magazzino</t>
  </si>
  <si>
    <t>N. buono</t>
  </si>
  <si>
    <t>DF-2026-0146</t>
  </si>
  <si>
    <t>Telefono</t>
  </si>
  <si>
    <t>Data</t>
  </si>
  <si>
    <t>Responsabile magazzino</t>
  </si>
  <si>
    <t>Tipo di buono</t>
  </si>
  <si>
    <t>Carico</t>
  </si>
  <si>
    <t>N. documento (DDT / fattura)</t>
  </si>
  <si>
    <t>A-103015</t>
  </si>
  <si>
    <t>DATI DEL MOVIMENTO</t>
  </si>
  <si>
    <t>Causale del movimento</t>
  </si>
  <si>
    <t>Carico da acquisto</t>
  </si>
  <si>
    <t>Controparte</t>
  </si>
  <si>
    <t>Aydın Hırdavat Toptan (fornitore)</t>
  </si>
  <si>
    <t>Descrizione</t>
  </si>
  <si>
    <t>Ordine di settembre, 2ª consegna — nessuna mancanza</t>
  </si>
  <si>
    <t>Codice articolo</t>
  </si>
  <si>
    <t>Nome prodotto</t>
  </si>
  <si>
    <t>Unità</t>
  </si>
  <si>
    <t>Quantità</t>
  </si>
  <si>
    <t>Costo unitario</t>
  </si>
  <si>
    <t>Importo</t>
  </si>
  <si>
    <t>Scaffale / Note</t>
  </si>
  <si>
    <t>HRD-0112</t>
  </si>
  <si>
    <t>Vite 4×40 (scatola da 200)</t>
  </si>
  <si>
    <t>Scatola</t>
  </si>
  <si>
    <t>A-03</t>
  </si>
  <si>
    <t>HRD-0340</t>
  </si>
  <si>
    <t>Tassello 8 mm (confezione da 100)</t>
  </si>
  <si>
    <t>Confezione</t>
  </si>
  <si>
    <t>A-04</t>
  </si>
  <si>
    <t>BYA-0021</t>
  </si>
  <si>
    <t>Pittura per interni 15 lt, bianca</t>
  </si>
  <si>
    <t>Pz</t>
  </si>
  <si>
    <t>C-01</t>
  </si>
  <si>
    <t>N. righe articolo</t>
  </si>
  <si>
    <t>IMPORTO TOTALE (costo)</t>
  </si>
  <si>
    <t>CONSEGNATO DA — Nome e cognome / Firma</t>
  </si>
  <si>
    <t>RICEVUTO DA — Nome e cognome / Firma</t>
  </si>
  <si>
    <t>RESPONSABILE MAGAZZINO — Approvazione</t>
  </si>
  <si>
    <t>Giacenze aggiornate da sole a ogni carico e scarico: Ofisx Gestione Magazzino →</t>
  </si>
  <si>
    <t>Modello gratuito · stokexcel.com — compilate le celle azzurre e le righe articolo; importi e totali sono calcolati con formule.</t>
  </si>
  <si>
    <t>Tipo</t>
  </si>
  <si>
    <t>Causale movimento</t>
  </si>
  <si>
    <t>N. documento</t>
  </si>
  <si>
    <t>Consegnato da</t>
  </si>
  <si>
    <t>Ricevuto da</t>
  </si>
  <si>
    <t>Note</t>
  </si>
  <si>
    <t>DF-2026-0141</t>
  </si>
  <si>
    <t>Aydın Hırdavat Toptan</t>
  </si>
  <si>
    <t>A-102871</t>
  </si>
  <si>
    <t>Kemal (spedizioni)</t>
  </si>
  <si>
    <t>Burak (magazzino)</t>
  </si>
  <si>
    <t/>
  </si>
  <si>
    <t>DF-2026-0142</t>
  </si>
  <si>
    <t>Scarico</t>
  </si>
  <si>
    <t>Scarico per vendita</t>
  </si>
  <si>
    <t>Demir Yapı</t>
  </si>
  <si>
    <t>S-000417</t>
  </si>
  <si>
    <t>Ali Demir</t>
  </si>
  <si>
    <t>DF-2026-0143</t>
  </si>
  <si>
    <t>Trasferimento a filiale</t>
  </si>
  <si>
    <t>Filiale Centro</t>
  </si>
  <si>
    <t>Selin (filiale)</t>
  </si>
  <si>
    <t>Buono di carico DF-Ç-0088 nella filiale di destinazione</t>
  </si>
  <si>
    <t>DF-2026-0144</t>
  </si>
  <si>
    <t>Reso del cliente</t>
  </si>
  <si>
    <t>Scatola ammaccata, vendibile</t>
  </si>
  <si>
    <t>DF-2026-0145</t>
  </si>
  <si>
    <t>Scarico per calo / danno</t>
  </si>
  <si>
    <t>Verbale 12</t>
  </si>
  <si>
    <t>Secchio incrinato, contenuto versato</t>
  </si>
  <si>
    <t>Buono di carico e scarico magazzino</t>
  </si>
  <si>
    <t>Modello Excel gratuito · stokexcel.com</t>
  </si>
  <si>
    <t>RIEPILOGO</t>
  </si>
  <si>
    <t>COME SI USA?</t>
  </si>
  <si>
    <t>Buoni registrati (n. buono univoco)</t>
  </si>
  <si>
    <t>1. In alto nel foglio "Buono Carico Scarico" scrivete i dati dell'azienda e del magazzino.</t>
  </si>
  <si>
    <t>Righe articolo registrate</t>
  </si>
  <si>
    <t>2. Per ogni movimento assegnate il numero di buono progressivo; inserite data, tipo di buono (Carico/Scarico), eventuale numero di DDT o fattura, causale del movimento e controparte.</t>
  </si>
  <si>
    <t>Totale importo carichi (costo)</t>
  </si>
  <si>
    <t>3. Scrivete gli articoli con codice, nome prodotto, unità, quantità e costo unitario; importo e totale vengono calcolati con formule. Stampate e fate firmare a chi consegna e a chi riceve.</t>
  </si>
  <si>
    <t>Totale importo scarichi (costo)</t>
  </si>
  <si>
    <t>4. Aggiungete OGNI ARTICOLO del buono come riga separata in questo foglio "Dati", con lo stesso numero di buono. Così potete vedere con il filtro tutti i movimenti di un prodotto.</t>
  </si>
  <si>
    <t>Importo carichi del mese</t>
  </si>
  <si>
    <t>5. Non dimenticate di aggiornare la giacenza: aggiungete la quantità del buono di carico alla colonna "Entrate" della vostra tabella di magazzino e quella del buono di scarico alla colonna "Uscite". Il foglio Riepilogo mostra l'importo totale per tipo di movimento.</t>
  </si>
  <si>
    <t>Importo scarichi del mese</t>
  </si>
  <si>
    <t>Quando Excel non basta: con Ofisx nel cloud, da telefono, in automatico →</t>
  </si>
  <si>
    <t>Carico da produzione</t>
  </si>
  <si>
    <t>Trasferimento da filiale / magazzino</t>
  </si>
  <si>
    <t>Reso al fornitore</t>
  </si>
  <si>
    <t>Scarico per produzione / consumo</t>
  </si>
  <si>
    <t>Altro</t>
  </si>
  <si>
    <t>Kg</t>
  </si>
  <si>
    <t>Lt</t>
  </si>
  <si>
    <t>Metro</t>
  </si>
  <si>
    <t>m²</t>
  </si>
  <si>
    <t>Collo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</si>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</sst>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Valore non valido" error="Selezionate un'opzione dall'elenco." sqref="C9">
      <formula1>"Carico da acquisto,Reso del cliente,Carico da produzione,Trasferimento da filiale / magazzino,Scarico per vendita,Reso al fornitore,Scarico per produzione / consumo,Trasferimento a filiale,Scarico per calo / danno,Altro"</formula1>
    </dataValidation>
    <dataValidation type="list" allowBlank="1" showErrorMessage="1" errorTitle="Valore non valido" error="Selezionate un'opzione dall'elenco." sqref="D14:D27">
      <formula1>"Pz,Kg,Lt,Metro,m²,Collo,Confezione,Scatola,Set"</formula1>
    </dataValidation>
    <dataValidation type="list" allowBlank="1" showErrorMessage="1" errorTitle="Valore non valido" error="Selezionate un'opzione dall'elenco." sqref="G5">
      <formula1>"Carico,Scarico"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46</v>
      </c>
      <c r="E1" s="25" t="s">
        <v>15</v>
      </c>
      <c r="F1" s="25" t="s">
        <v>47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48</v>
      </c>
      <c r="N1" s="25" t="s">
        <v>49</v>
      </c>
      <c r="O1" s="25" t="s">
        <v>50</v>
      </c>
    </row>
    <row r="2" spans="1:15" x14ac:dyDescent="0.25">
      <c r="A2" s="26" t="s">
        <v>51</v>
      </c>
      <c r="B2" s="27">
        <v>46287</v>
      </c>
      <c r="C2" s="26" t="s">
        <v>9</v>
      </c>
      <c r="D2" s="28" t="s">
        <v>14</v>
      </c>
      <c r="E2" s="28" t="s">
        <v>52</v>
      </c>
      <c r="F2" s="26" t="s">
        <v>53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54</v>
      </c>
      <c r="N2" s="28" t="s">
        <v>55</v>
      </c>
      <c r="O2" s="28" t="s">
        <v>56</v>
      </c>
    </row>
    <row r="3" spans="1:15" x14ac:dyDescent="0.25">
      <c r="A3" s="31" t="s">
        <v>51</v>
      </c>
      <c r="B3" s="32">
        <v>46287</v>
      </c>
      <c r="C3" s="31" t="s">
        <v>9</v>
      </c>
      <c r="D3" s="33" t="s">
        <v>14</v>
      </c>
      <c r="E3" s="33" t="s">
        <v>52</v>
      </c>
      <c r="F3" s="31" t="s">
        <v>53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54</v>
      </c>
      <c r="N3" s="33" t="s">
        <v>55</v>
      </c>
      <c r="O3" s="33" t="s">
        <v>56</v>
      </c>
    </row>
    <row r="4" spans="1:15" x14ac:dyDescent="0.25">
      <c r="A4" s="26" t="s">
        <v>57</v>
      </c>
      <c r="B4" s="27">
        <v>46288</v>
      </c>
      <c r="C4" s="26" t="s">
        <v>58</v>
      </c>
      <c r="D4" s="28" t="s">
        <v>59</v>
      </c>
      <c r="E4" s="28" t="s">
        <v>60</v>
      </c>
      <c r="F4" s="26" t="s">
        <v>61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55</v>
      </c>
      <c r="N4" s="28" t="s">
        <v>62</v>
      </c>
      <c r="O4" s="28" t="s">
        <v>56</v>
      </c>
    </row>
    <row r="5" spans="1:15" x14ac:dyDescent="0.25">
      <c r="A5" s="31" t="s">
        <v>63</v>
      </c>
      <c r="B5" s="32">
        <v>46289</v>
      </c>
      <c r="C5" s="31" t="s">
        <v>58</v>
      </c>
      <c r="D5" s="33" t="s">
        <v>64</v>
      </c>
      <c r="E5" s="33" t="s">
        <v>65</v>
      </c>
      <c r="F5" s="31" t="s">
        <v>56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55</v>
      </c>
      <c r="N5" s="33" t="s">
        <v>66</v>
      </c>
      <c r="O5" s="33" t="s">
        <v>67</v>
      </c>
    </row>
    <row r="6" spans="1:15" x14ac:dyDescent="0.25">
      <c r="A6" s="26" t="s">
        <v>68</v>
      </c>
      <c r="B6" s="27">
        <v>46290</v>
      </c>
      <c r="C6" s="26" t="s">
        <v>9</v>
      </c>
      <c r="D6" s="28" t="s">
        <v>69</v>
      </c>
      <c r="E6" s="28" t="s">
        <v>60</v>
      </c>
      <c r="F6" s="26" t="s">
        <v>61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62</v>
      </c>
      <c r="N6" s="28" t="s">
        <v>55</v>
      </c>
      <c r="O6" s="28" t="s">
        <v>70</v>
      </c>
    </row>
    <row r="7" spans="1:15" x14ac:dyDescent="0.25">
      <c r="A7" s="31" t="s">
        <v>71</v>
      </c>
      <c r="B7" s="32">
        <v>46291</v>
      </c>
      <c r="C7" s="31" t="s">
        <v>58</v>
      </c>
      <c r="D7" s="33" t="s">
        <v>72</v>
      </c>
      <c r="E7" s="33" t="s">
        <v>56</v>
      </c>
      <c r="F7" s="31" t="s">
        <v>73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55</v>
      </c>
      <c r="N7" s="33" t="s">
        <v>56</v>
      </c>
      <c r="O7" s="33" t="s">
        <v>74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52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54</v>
      </c>
      <c r="N8" s="28" t="s">
        <v>55</v>
      </c>
      <c r="O8" s="28" t="s">
        <v>56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52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54</v>
      </c>
      <c r="N9" s="33" t="s">
        <v>55</v>
      </c>
      <c r="O9" s="33" t="s">
        <v>56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52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54</v>
      </c>
      <c r="N10" s="28" t="s">
        <v>55</v>
      </c>
      <c r="O10" s="28" t="s">
        <v>56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"Carico"</formula>
    </cfRule>
  </conditionalFormatting>
  <conditionalFormatting sqref="C2:C300">
    <cfRule type="cellIs" dxfId="1" priority="1" operator="equal">
      <formula>"Scarico"</formula>
    </cfRule>
  </conditionalFormatting>
  <conditionalFormatting sqref="D2:D300">
    <cfRule type="cellIs" dxfId="2" priority="1" operator="equal">
      <formula>"Scarico per calo / danno"</formula>
    </cfRule>
  </conditionalFormatting>
  <dataValidations count="6">
    <dataValidation type="list" allowBlank="1" showErrorMessage="1" errorTitle="Valore non valido" error="Selezionate un'opzione dall'elenco." sqref="C10:C300">
      <formula1>"Carico,Scarico"</formula1>
    </dataValidation>
    <dataValidation type="list" allowBlank="1" showErrorMessage="1" errorTitle="Valore non valido" error="Selezionate un'opzione dall'elenco." sqref="C2:C300">
      <formula1>"Carico,Scarico"</formula1>
    </dataValidation>
    <dataValidation type="list" allowBlank="1" showErrorMessage="1" errorTitle="Valore non valido" error="Selezionate un'opzione dall'elenco." sqref="D10:D300">
      <formula1>"Carico da acquisto,Reso del cliente,Carico da produzione,Trasferimento da filiale / magazzino,Scarico per vendita,Reso al fornitore,Scarico per produzione / consumo,Trasferimento a filiale,Scarico per calo / danno,Altro"</formula1>
    </dataValidation>
    <dataValidation type="list" allowBlank="1" showErrorMessage="1" errorTitle="Valore non valido" error="Selezionate un'opzione dall'elenco." sqref="D2:D300">
      <formula1>"Carico da acquisto,Reso del cliente,Carico da produzione,Trasferimento da filiale / magazzino,Scarico per vendita,Reso al fornitore,Scarico per produzione / consumo,Trasferimento a filiale,Scarico per calo / danno,Altro"</formula1>
    </dataValidation>
    <dataValidation type="list" allowBlank="1" showErrorMessage="1" errorTitle="Valore non valido" error="Selezionate un'opzione dall'elenco." sqref="J10:J300">
      <formula1>"Pz,Kg,Lt,Metro,m²,Collo,Confezione,Scatola,Set"</formula1>
    </dataValidation>
    <dataValidation type="list" allowBlank="1" showErrorMessage="1" errorTitle="Valore non valido" error="Selezionate un'opzione dall'elenco." sqref="J2:J300">
      <formula1>"Pz,Kg,Lt,Metro,m²,Collo,Confezione,Scatola,Set"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75</v>
      </c>
    </row>
    <row r="3" spans="2:2" x14ac:dyDescent="0.25">
      <c r="B3" s="37" t="s">
        <v>76</v>
      </c>
    </row>
    <row r="5" spans="2:5" x14ac:dyDescent="0.25">
      <c r="B5" s="38" t="s">
        <v>77</v>
      </c>
      <c r="C5" s="39"/>
      <c r="E5" s="40" t="s">
        <v>78</v>
      </c>
    </row>
    <row r="6" ht="30" customHeight="1" spans="2:5" x14ac:dyDescent="0.25">
      <c r="B6" s="41" t="s">
        <v>79</v>
      </c>
      <c r="C6" s="42">
        <f>SUMPRODUCT(('Dati'!A2:A300&lt;&gt;"")/COUNTIF('Dati'!A2:A300,'Dati'!A2:A300&amp;""))</f>
      </c>
      <c r="E6" s="43" t="s">
        <v>80</v>
      </c>
    </row>
    <row r="7" ht="30" customHeight="1" spans="2:5" x14ac:dyDescent="0.25">
      <c r="B7" s="41" t="s">
        <v>81</v>
      </c>
      <c r="C7" s="42">
        <f>COUNTA('Dati'!H2:H300)</f>
      </c>
      <c r="E7" s="43" t="s">
        <v>82</v>
      </c>
    </row>
    <row r="8" ht="30" customHeight="1" spans="2:5" x14ac:dyDescent="0.25">
      <c r="B8" s="41" t="s">
        <v>83</v>
      </c>
      <c r="C8" s="44">
        <f>SUMIF('Dati'!C2:C300,"Carico",'Dati'!L2:L300)</f>
      </c>
      <c r="E8" s="43" t="s">
        <v>84</v>
      </c>
    </row>
    <row r="9" ht="30" customHeight="1" spans="2:5" x14ac:dyDescent="0.25">
      <c r="B9" s="41" t="s">
        <v>85</v>
      </c>
      <c r="C9" s="44">
        <f>SUMIF('Dati'!C2:C300,"Scarico",'Dati'!L2:L300)</f>
      </c>
      <c r="E9" s="43" t="s">
        <v>86</v>
      </c>
    </row>
    <row r="10" ht="30" customHeight="1" spans="2:5" x14ac:dyDescent="0.25">
      <c r="B10" s="41" t="s">
        <v>87</v>
      </c>
      <c r="C10" s="44">
        <f>SUMIFS('Dati'!L2:L300,'Dati'!C2:C300,"Carico",'Dati'!B2:B300,"&gt;="&amp;DATE(YEAR(TODAY()),MONTH(TODAY()),1),'Dati'!B2:B300,"&lt;="&amp;EOMONTH(TODAY(),0))</f>
      </c>
      <c r="E10" s="43" t="s">
        <v>88</v>
      </c>
    </row>
    <row r="11" spans="2:3" x14ac:dyDescent="0.25">
      <c r="B11" s="41" t="s">
        <v>89</v>
      </c>
      <c r="C11" s="44">
        <f>SUMIFS('Dati'!L2:L300,'Dati'!C2:C300,"Scarico",'Dati'!B2:B300,"&gt;="&amp;DATE(YEAR(TODAY()),MONTH(TODAY()),1),'Dati'!B2:B300,"&lt;="&amp;EOMONTH(TODAY(),0))</f>
      </c>
    </row>
    <row r="12" ht="24" customHeight="1" spans="2:5" x14ac:dyDescent="0.25">
      <c r="B12" s="41" t="s">
        <v>14</v>
      </c>
      <c r="C12" s="44">
        <f>SUMIF('Dati'!D2:D300,"Carico da acquisto",'Dati'!L2:L300)</f>
      </c>
      <c r="E12" s="45" t="s">
        <v>90</v>
      </c>
    </row>
    <row r="13" spans="2:3" x14ac:dyDescent="0.25">
      <c r="B13" s="41" t="s">
        <v>69</v>
      </c>
      <c r="C13" s="44">
        <f>SUMIF('Dati'!D2:D300,"Reso del cliente",'Dati'!L2:L300)</f>
      </c>
    </row>
    <row r="14" spans="2:3" x14ac:dyDescent="0.25">
      <c r="B14" s="41" t="s">
        <v>91</v>
      </c>
      <c r="C14" s="44">
        <f>SUMIF('Dati'!D2:D300,"Carico da produzione",'Dati'!L2:L300)</f>
      </c>
    </row>
    <row r="15" spans="2:3" x14ac:dyDescent="0.25">
      <c r="B15" s="41" t="s">
        <v>92</v>
      </c>
      <c r="C15" s="44">
        <f>SUMIF('Dati'!D2:D300,"Trasferimento da filiale / magazzino",'Dati'!L2:L300)</f>
      </c>
    </row>
    <row r="16" spans="2:3" x14ac:dyDescent="0.25">
      <c r="B16" s="41" t="s">
        <v>59</v>
      </c>
      <c r="C16" s="44">
        <f>SUMIF('Dati'!D2:D300,"Scarico per vendita",'Dati'!L2:L300)</f>
      </c>
    </row>
    <row r="17" spans="2:3" x14ac:dyDescent="0.25">
      <c r="B17" s="41" t="s">
        <v>93</v>
      </c>
      <c r="C17" s="44">
        <f>SUMIF('Dati'!D2:D300,"Reso al fornitore",'Dati'!L2:L300)</f>
      </c>
    </row>
    <row r="18" spans="2:3" x14ac:dyDescent="0.25">
      <c r="B18" s="41" t="s">
        <v>94</v>
      </c>
      <c r="C18" s="44">
        <f>SUMIF('Dati'!D2:D300,"Scarico per produzione / consumo",'Dati'!L2:L300)</f>
      </c>
    </row>
    <row r="19" spans="2:3" x14ac:dyDescent="0.25">
      <c r="B19" s="41" t="s">
        <v>64</v>
      </c>
      <c r="C19" s="44">
        <f>SUMIF('Dati'!D2:D300,"Trasferimento a filiale",'Dati'!L2:L300)</f>
      </c>
    </row>
    <row r="20" spans="2:3" x14ac:dyDescent="0.25">
      <c r="B20" s="41" t="s">
        <v>72</v>
      </c>
      <c r="C20" s="44">
        <f>SUMIF('Dati'!D2:D300,"Scarico per calo / danno",'Dati'!L2:L300)</f>
      </c>
    </row>
    <row r="21" spans="2:3" x14ac:dyDescent="0.25">
      <c r="B21" s="41" t="s">
        <v>95</v>
      </c>
      <c r="C21" s="44">
        <f>SUMIF('Dati'!D2:D300,"Altro",'Dati'!L2:L300)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46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58</v>
      </c>
      <c r="B3" t="s">
        <v>69</v>
      </c>
      <c r="C3" t="s">
        <v>96</v>
      </c>
    </row>
    <row r="4" spans="2:3" x14ac:dyDescent="0.25">
      <c r="B4" t="s">
        <v>91</v>
      </c>
      <c r="C4" t="s">
        <v>97</v>
      </c>
    </row>
    <row r="5" spans="2:3" x14ac:dyDescent="0.25">
      <c r="B5" t="s">
        <v>92</v>
      </c>
      <c r="C5" t="s">
        <v>98</v>
      </c>
    </row>
    <row r="6" spans="2:3" x14ac:dyDescent="0.25">
      <c r="B6" t="s">
        <v>59</v>
      </c>
      <c r="C6" t="s">
        <v>99</v>
      </c>
    </row>
    <row r="7" spans="2:3" x14ac:dyDescent="0.25">
      <c r="B7" t="s">
        <v>93</v>
      </c>
      <c r="C7" t="s">
        <v>100</v>
      </c>
    </row>
    <row r="8" spans="2:3" x14ac:dyDescent="0.25">
      <c r="B8" t="s">
        <v>94</v>
      </c>
      <c r="C8" t="s">
        <v>32</v>
      </c>
    </row>
    <row r="9" spans="2:3" x14ac:dyDescent="0.25">
      <c r="B9" t="s">
        <v>64</v>
      </c>
      <c r="C9" t="s">
        <v>28</v>
      </c>
    </row>
    <row r="10" spans="2:3" x14ac:dyDescent="0.25">
      <c r="B10" t="s">
        <v>72</v>
      </c>
      <c r="C10" t="s">
        <v>101</v>
      </c>
    </row>
    <row r="11" spans="2:2" x14ac:dyDescent="0.25">
      <c r="B11" t="s">
        <v>95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Buono Carico Scarico</vt:lpstr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