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ine di Lavoro" state="visible" r:id="rId4"/>
    <sheet sheetId="2" name="Registro Interventi" state="visible" r:id="rId5"/>
    <sheet sheetId="3" name="Riepilogo" state="visible" r:id="rId6"/>
    <sheet sheetId="4" name="Elenchi" state="visible" r:id="rId7"/>
  </sheets>
  <definedNames>
    <definedName name="_xlnm.Print_Area" localSheetId="0">'Ordine di Lavoro'!$B1:$G50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<sst xmlns="http://schemas.openxmlformats.org/spreadsheetml/2006/main" count="189" uniqueCount="147">
  <si>
    <t>NOME OFFICINA / AZIENDA</t>
  </si>
  <si>
    <t>ORDINE DI LAVORO OFFICINA</t>
  </si>
  <si>
    <t>Indirizzo · Telefono</t>
  </si>
  <si>
    <t>N. ordine di lavoro</t>
  </si>
  <si>
    <t>İE-2026-0142</t>
  </si>
  <si>
    <t>MODULO DI ACCETTAZIONE VEICOLO — una copia viene consegnata al cliente</t>
  </si>
  <si>
    <t>Data / ora di accettazione</t>
  </si>
  <si>
    <t>DATI DEL CLIENTE E DEL VEICOLO</t>
  </si>
  <si>
    <t>Nome e cognome / azienda del cliente</t>
  </si>
  <si>
    <t>Hakan Yıldız</t>
  </si>
  <si>
    <t>Telefono</t>
  </si>
  <si>
    <t>0532 000 00 07</t>
  </si>
  <si>
    <t>Targa</t>
  </si>
  <si>
    <t>34 ABC 123</t>
  </si>
  <si>
    <t>Anno modello</t>
  </si>
  <si>
    <t>Marca / modello</t>
  </si>
  <si>
    <t>Fiat Egea 1.3 Multijet</t>
  </si>
  <si>
    <t>Chilometraggio</t>
  </si>
  <si>
    <t>N. telaio (VIN)</t>
  </si>
  <si>
    <t>ZFA3560000XXXXXXX</t>
  </si>
  <si>
    <t>Livello carburante</t>
  </si>
  <si>
    <t>1/2</t>
  </si>
  <si>
    <t>Danni esistenti / oggetti lasciati nel veicolo</t>
  </si>
  <si>
    <t>Graffio sul paraurti posteriore; ruota di scorta e cric nel bagagliaio</t>
  </si>
  <si>
    <t>RECLAMO DEL CLIENTE / DESCRIZIONE DEL GUASTO</t>
  </si>
  <si>
    <t>È ora del tagliando periodico. In frenata si sente un rumore dall'avantreno.</t>
  </si>
  <si>
    <t>INTERVENTI ESEGUITI / DIAGNOSI</t>
  </si>
  <si>
    <t>Sostituiti olio motore e filtri. Le pastiglie anteriori erano al limite e sono state sostituite in set; i dischi sono stati misurati e non necessitano di sostituzione.</t>
  </si>
  <si>
    <t>Ricambi / Materiali utilizzati</t>
  </si>
  <si>
    <t>Cod. ricambio / Marca</t>
  </si>
  <si>
    <t>Pz</t>
  </si>
  <si>
    <t>Prezzo unitario</t>
  </si>
  <si>
    <t>Importo (IVA esclusa)</t>
  </si>
  <si>
    <t>Olio motore 5W-30 (litri)</t>
  </si>
  <si>
    <t>Marca di esempio</t>
  </si>
  <si>
    <t>Filtro olio</t>
  </si>
  <si>
    <t>OEM</t>
  </si>
  <si>
    <t>Filtro aria</t>
  </si>
  <si>
    <t>Pastiglie freno anteriori (set)</t>
  </si>
  <si>
    <t>Manodopera / Lavoro eseguito</t>
  </si>
  <si>
    <t>Meccanico / Tecnico</t>
  </si>
  <si>
    <t>Ora</t>
  </si>
  <si>
    <t>Tariffa oraria</t>
  </si>
  <si>
    <t>Manodopera tagliando periodico</t>
  </si>
  <si>
    <t>Ali (capo officina)</t>
  </si>
  <si>
    <t>Sostituzione pastiglie freno anteriori</t>
  </si>
  <si>
    <t>CONSEGNA E PAGAMENTO</t>
  </si>
  <si>
    <t>Totale ricambi</t>
  </si>
  <si>
    <t>Consegna prevista</t>
  </si>
  <si>
    <t>Totale manodopera</t>
  </si>
  <si>
    <t>Data di consegna</t>
  </si>
  <si>
    <t>Subtotale (IVA esclusa)</t>
  </si>
  <si>
    <t>Modalità di pagamento</t>
  </si>
  <si>
    <t>Aliquota IVA %</t>
  </si>
  <si>
    <t>Stato</t>
  </si>
  <si>
    <t>Pronto</t>
  </si>
  <si>
    <t>IVA</t>
  </si>
  <si>
    <t>TOTALE COMPLESSIVO</t>
  </si>
  <si>
    <t>Ho consegnato il mio veicolo per la diagnosi e la riparazione del guasto sopra indicato. Qualora fossero necessari ricambi o manodopera aggiuntivi non presenti in elenco, sarò informato in anticipo e verrà richiesta la mia approvazione. Ho ritirato il veicolo dopo aver verificato gli interventi eseguiti.</t>
  </si>
  <si>
    <t>PROPRIETARIO DEL VEICOLO — Nome e cognome / Firma (accettazione e ritiro)</t>
  </si>
  <si>
    <t>RESPONSABILE OFFICINA — Nome e cognome / Firma / Timbro</t>
  </si>
  <si>
    <t>Giacenza ricambi, conto del cliente e report di cassa sul telefono — Ofisx →</t>
  </si>
  <si>
    <t>Modello gratuito · stokexcel.com — compilate le celle azzurre e le righe; gli importi sono calcolati con formule. Aggiungete ogni ordine di lavoro anche al foglio "Registro Interventi". Per l'aliquota IVA consultate il vostro commercialista.</t>
  </si>
  <si>
    <t>Data</t>
  </si>
  <si>
    <t>Marca / Modello</t>
  </si>
  <si>
    <t>Km</t>
  </si>
  <si>
    <t>Cliente</t>
  </si>
  <si>
    <t>Guasto / Lavoro eseguito</t>
  </si>
  <si>
    <t>Importo ricambi (IVA esclusa)</t>
  </si>
  <si>
    <t>Importo manodopera (IVA esclusa)</t>
  </si>
  <si>
    <t>IVA %</t>
  </si>
  <si>
    <t>Totale (IVA inclusa)</t>
  </si>
  <si>
    <t>Arrivo (targa)</t>
  </si>
  <si>
    <t>OL-2026-0131</t>
  </si>
  <si>
    <t>06 DEF 456</t>
  </si>
  <si>
    <t>Renault Clio 1.5 dCi</t>
  </si>
  <si>
    <t>Ayten Kurt</t>
  </si>
  <si>
    <t>0533 000 00 01</t>
  </si>
  <si>
    <t>Sostituzione kit frizione</t>
  </si>
  <si>
    <t>Carta di credito</t>
  </si>
  <si>
    <t>Consegnato</t>
  </si>
  <si>
    <t>OL-2026-0134</t>
  </si>
  <si>
    <t>Ricarica gas clima e test perdite</t>
  </si>
  <si>
    <t>Contanti</t>
  </si>
  <si>
    <t>OL-2026-0137</t>
  </si>
  <si>
    <t>35 KLM 789</t>
  </si>
  <si>
    <t>VW Passat 1.6 TDI</t>
  </si>
  <si>
    <t>Serkan Aydın</t>
  </si>
  <si>
    <t>0535 000 00 03</t>
  </si>
  <si>
    <t>Sostituzione kit distribuzione e pompa acqua</t>
  </si>
  <si>
    <t>Bonifico</t>
  </si>
  <si>
    <t>OL-2026-0138</t>
  </si>
  <si>
    <t>16 PRS 220</t>
  </si>
  <si>
    <t>Toyota Corolla 1.6</t>
  </si>
  <si>
    <t>Elif Şahin</t>
  </si>
  <si>
    <t>0536 000 00 04</t>
  </si>
  <si>
    <t>Tagliando periodico 60.000 km</t>
  </si>
  <si>
    <t>OL-2026-0139</t>
  </si>
  <si>
    <t>34 MNO 555</t>
  </si>
  <si>
    <t>Opel Astra 1.4</t>
  </si>
  <si>
    <t>Burak Eren</t>
  </si>
  <si>
    <t>0537 000 00 05</t>
  </si>
  <si>
    <t>Sostituzione batteria e controllo impianto di ricarica</t>
  </si>
  <si>
    <t>OL-2026-0140</t>
  </si>
  <si>
    <t>Pedale frizione duro — regolazione e controllo (collegato all'intervento precedente)</t>
  </si>
  <si>
    <t>OL-2026-0141</t>
  </si>
  <si>
    <t>34 TUV 908</t>
  </si>
  <si>
    <t>Ford Transit Custom</t>
  </si>
  <si>
    <t>Kaan Lojistik — Murat Kaan</t>
  </si>
  <si>
    <t>0538 000 00 06</t>
  </si>
  <si>
    <t>Rumore dall'avantreno: testina dello sterzo e braccio oscillante</t>
  </si>
  <si>
    <t>In riparazione</t>
  </si>
  <si>
    <t>Tagliando periodico + pastiglie anteriori; rumore in frenata</t>
  </si>
  <si>
    <t>OL-2026-0143</t>
  </si>
  <si>
    <t>41 GHJ 314</t>
  </si>
  <si>
    <t>Hyundai i20 1.4</t>
  </si>
  <si>
    <t>Zeynep Arslan</t>
  </si>
  <si>
    <t>0539 000 00 08</t>
  </si>
  <si>
    <t>Spia motore accesa — diagnosi</t>
  </si>
  <si>
    <t>Accettato</t>
  </si>
  <si>
    <t>Ordine di Lavoro Officina e Registro Interventi</t>
  </si>
  <si>
    <t>Modello Excel gratuito · stokexcel.com</t>
  </si>
  <si>
    <t>RIEPILOGO</t>
  </si>
  <si>
    <t>COME SI USA?</t>
  </si>
  <si>
    <t>Totale ordini di lavoro</t>
  </si>
  <si>
    <t>1. Alla presa in carico del veicolo compilate la scheda "Ordine di Lavoro": targa, km, n. telaio, danni esistenti e problema segnalato dal cliente; fate firmare il cliente.</t>
  </si>
  <si>
    <t>Veicoli distinti (targa univoca)</t>
  </si>
  <si>
    <t>2. Inserite i ricambi utilizzati nella tabella ricambi e la manodopera nelle righe di manodopera separate; subtotale, IVA e totale generale si calcolano con formula.</t>
  </si>
  <si>
    <t>Accettato (in attesa)</t>
  </si>
  <si>
    <t>3. Aggiungete ogni ordine di lavoro come una sola riga in questa scheda "Registro Interventi"; inserite gli importi di ricambi e manodopera in colonne separate.</t>
  </si>
  <si>
    <t>Veicolo in riparazione</t>
  </si>
  <si>
    <t>4. Aggiornate lo stato man mano che il lavoro procede (Accettato → In riparazione → Pronto → Consegnato); quando ricevete il pagamento scegliete il Metodo di Pagamento.</t>
  </si>
  <si>
    <t>Veicolo pronto in attesa di ritiro</t>
  </si>
  <si>
    <t>5. Scrivete la targa SEMPRE allo stesso modo in ogni riga (es. "34 ABC 123"); filtrando la colonna Targa compare tutto lo storico degli interventi del veicolo e la colonna "Visita" indica quante volte è venuto.</t>
  </si>
  <si>
    <t>Ricavi manodopera del mese (IVA esclusa)</t>
  </si>
  <si>
    <t>Ricavi ricambi del mese (IVA esclusa)</t>
  </si>
  <si>
    <t>Quando Excel non basta: con Ofisx nel cloud, da telefono, in automatico →</t>
  </si>
  <si>
    <t>Totale del mese (IVA inclusa)</t>
  </si>
  <si>
    <t>Incassi del mese — Contanti</t>
  </si>
  <si>
    <t>Incassi del mese — Carta di credito</t>
  </si>
  <si>
    <t>Incassi del mese — Bonifico</t>
  </si>
  <si>
    <t>Importo dei lavori senza pagamento registrato</t>
  </si>
  <si>
    <t>Carburante</t>
  </si>
  <si>
    <t>Vuoto</t>
  </si>
  <si>
    <t>1/4</t>
  </si>
  <si>
    <t>3/4</t>
  </si>
  <si>
    <t>Pieno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</si>
</sst>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Valore non valido" error="Selezionate un'opzione dall'elenco." sqref="C39">
      <formula1>"Contanti,Carta di credito,Bonifico"</formula1>
    </dataValidation>
    <dataValidation type="list" allowBlank="1" showErrorMessage="1" errorTitle="Valore non valido" error="Selezionate un'opzione dall'elenco." sqref="C40">
      <formula1>"Accettato,In riparazione,Pronto,Consegnato"</formula1>
    </dataValidation>
    <dataValidation type="list" allowBlank="1" showErrorMessage="1" errorTitle="Valore non valido" error="Selezionate un'opzione dall'elenco." sqref="F10">
      <formula1>"Vuoto,1/4,1/2,3/4,Pieno"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64</v>
      </c>
      <c r="E1" s="31" t="s">
        <v>65</v>
      </c>
      <c r="F1" s="31" t="s">
        <v>66</v>
      </c>
      <c r="G1" s="31" t="s">
        <v>10</v>
      </c>
      <c r="H1" s="31" t="s">
        <v>67</v>
      </c>
      <c r="I1" s="31" t="s">
        <v>68</v>
      </c>
      <c r="J1" s="31" t="s">
        <v>69</v>
      </c>
      <c r="K1" s="31" t="s">
        <v>70</v>
      </c>
      <c r="L1" s="31" t="s">
        <v>71</v>
      </c>
      <c r="M1" s="31" t="s">
        <v>52</v>
      </c>
      <c r="N1" s="31" t="s">
        <v>54</v>
      </c>
      <c r="O1" s="31" t="s">
        <v>50</v>
      </c>
      <c r="P1" s="31" t="s">
        <v>72</v>
      </c>
    </row>
    <row r="2" spans="1:16" x14ac:dyDescent="0.25">
      <c r="A2" s="32">
        <v>46283</v>
      </c>
      <c r="B2" s="33" t="s">
        <v>73</v>
      </c>
      <c r="C2" s="33" t="s">
        <v>74</v>
      </c>
      <c r="D2" s="34" t="s">
        <v>75</v>
      </c>
      <c r="E2" s="35">
        <v>96300</v>
      </c>
      <c r="F2" s="34" t="s">
        <v>76</v>
      </c>
      <c r="G2" s="34" t="s">
        <v>77</v>
      </c>
      <c r="H2" s="34" t="s">
        <v>78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79</v>
      </c>
      <c r="N2" s="33" t="s">
        <v>80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81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82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83</v>
      </c>
      <c r="N3" s="38" t="s">
        <v>80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84</v>
      </c>
      <c r="C4" s="33" t="s">
        <v>85</v>
      </c>
      <c r="D4" s="34" t="s">
        <v>86</v>
      </c>
      <c r="E4" s="35">
        <v>184200</v>
      </c>
      <c r="F4" s="34" t="s">
        <v>87</v>
      </c>
      <c r="G4" s="34" t="s">
        <v>88</v>
      </c>
      <c r="H4" s="34" t="s">
        <v>89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90</v>
      </c>
      <c r="N4" s="33" t="s">
        <v>80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91</v>
      </c>
      <c r="C5" s="38" t="s">
        <v>92</v>
      </c>
      <c r="D5" s="39" t="s">
        <v>93</v>
      </c>
      <c r="E5" s="40">
        <v>64500</v>
      </c>
      <c r="F5" s="39" t="s">
        <v>94</v>
      </c>
      <c r="G5" s="39" t="s">
        <v>95</v>
      </c>
      <c r="H5" s="39" t="s">
        <v>96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90</v>
      </c>
      <c r="N5" s="38" t="s">
        <v>80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97</v>
      </c>
      <c r="C6" s="33" t="s">
        <v>98</v>
      </c>
      <c r="D6" s="34" t="s">
        <v>99</v>
      </c>
      <c r="E6" s="35">
        <v>143000</v>
      </c>
      <c r="F6" s="34" t="s">
        <v>100</v>
      </c>
      <c r="G6" s="34" t="s">
        <v>101</v>
      </c>
      <c r="H6" s="34" t="s">
        <v>102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79</v>
      </c>
      <c r="N6" s="33" t="s">
        <v>80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103</v>
      </c>
      <c r="C7" s="38" t="s">
        <v>74</v>
      </c>
      <c r="D7" s="39" t="s">
        <v>75</v>
      </c>
      <c r="E7" s="40">
        <v>97100</v>
      </c>
      <c r="F7" s="39" t="s">
        <v>76</v>
      </c>
      <c r="G7" s="39" t="s">
        <v>77</v>
      </c>
      <c r="H7" s="39" t="s">
        <v>104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83</v>
      </c>
      <c r="N7" s="38" t="s">
        <v>80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105</v>
      </c>
      <c r="C8" s="33" t="s">
        <v>106</v>
      </c>
      <c r="D8" s="34" t="s">
        <v>107</v>
      </c>
      <c r="E8" s="35">
        <v>212000</v>
      </c>
      <c r="F8" s="34" t="s">
        <v>108</v>
      </c>
      <c r="G8" s="34" t="s">
        <v>109</v>
      </c>
      <c r="H8" s="34" t="s">
        <v>110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111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112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113</v>
      </c>
      <c r="C10" s="33" t="s">
        <v>114</v>
      </c>
      <c r="D10" s="34" t="s">
        <v>115</v>
      </c>
      <c r="E10" s="35">
        <v>88700</v>
      </c>
      <c r="F10" s="34" t="s">
        <v>116</v>
      </c>
      <c r="G10" s="34" t="s">
        <v>117</v>
      </c>
      <c r="H10" s="34" t="s">
        <v>118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119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"In riparazione"</formula>
    </cfRule>
  </conditionalFormatting>
  <conditionalFormatting sqref="N2:N300">
    <cfRule type="cellIs" dxfId="1" priority="1" operator="equal">
      <formula>"Pronto"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Valore non valido" error="Selezionate un'opzione dall'elenco." sqref="M10:M300">
      <formula1>"Contanti,Carta di credito,Bonifico"</formula1>
    </dataValidation>
    <dataValidation type="list" allowBlank="1" showErrorMessage="1" errorTitle="Valore non valido" error="Selezionate un'opzione dall'elenco." sqref="M2:M300">
      <formula1>"Contanti,Carta di credito,Bonifico"</formula1>
    </dataValidation>
    <dataValidation type="list" allowBlank="1" showErrorMessage="1" errorTitle="Valore non valido" error="Selezionate un'opzione dall'elenco." sqref="N10:N300">
      <formula1>"Accettato,In riparazione,Pronto,Consegnato"</formula1>
    </dataValidation>
    <dataValidation type="list" allowBlank="1" showErrorMessage="1" errorTitle="Valore non valido" error="Selezionate un'opzione dall'elenco." sqref="N2:N300">
      <formula1>"Accettato,In riparazione,Pronto,Consegnato"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120</v>
      </c>
    </row>
    <row r="3" spans="2:2" x14ac:dyDescent="0.25">
      <c r="B3" s="43" t="s">
        <v>121</v>
      </c>
    </row>
    <row r="5" spans="2:5" x14ac:dyDescent="0.25">
      <c r="B5" s="44" t="s">
        <v>122</v>
      </c>
      <c r="C5" s="45"/>
      <c r="E5" s="46" t="s">
        <v>123</v>
      </c>
    </row>
    <row r="6" ht="30" customHeight="1" spans="2:5" x14ac:dyDescent="0.25">
      <c r="B6" s="47" t="s">
        <v>124</v>
      </c>
      <c r="C6" s="48">
        <f>COUNTA('Registro Interventi'!B2:B300)</f>
      </c>
      <c r="E6" s="49" t="s">
        <v>125</v>
      </c>
    </row>
    <row r="7" ht="30" customHeight="1" spans="2:5" x14ac:dyDescent="0.25">
      <c r="B7" s="47" t="s">
        <v>126</v>
      </c>
      <c r="C7" s="48">
        <f>SUMPRODUCT(('Registro Interventi'!C2:C300&lt;&gt;"")/COUNTIF('Registro Interventi'!C2:C300,'Registro Interventi'!C2:C300&amp;""))</f>
      </c>
      <c r="E7" s="49" t="s">
        <v>127</v>
      </c>
    </row>
    <row r="8" ht="30" customHeight="1" spans="2:5" x14ac:dyDescent="0.25">
      <c r="B8" s="47" t="s">
        <v>128</v>
      </c>
      <c r="C8" s="48">
        <f>COUNTIF('Registro Interventi'!N2:N300,"Accettato")</f>
      </c>
      <c r="E8" s="49" t="s">
        <v>129</v>
      </c>
    </row>
    <row r="9" ht="30" customHeight="1" spans="2:5" x14ac:dyDescent="0.25">
      <c r="B9" s="47" t="s">
        <v>130</v>
      </c>
      <c r="C9" s="48">
        <f>COUNTIF('Registro Interventi'!N2:N300,"In riparazione")</f>
      </c>
      <c r="E9" s="49" t="s">
        <v>131</v>
      </c>
    </row>
    <row r="10" ht="30" customHeight="1" spans="2:5" x14ac:dyDescent="0.25">
      <c r="B10" s="47" t="s">
        <v>132</v>
      </c>
      <c r="C10" s="48">
        <f>COUNTIF('Registro Interventi'!N2:N300,"Pronto")</f>
      </c>
      <c r="E10" s="49" t="s">
        <v>133</v>
      </c>
    </row>
    <row r="11" spans="2:3" x14ac:dyDescent="0.25">
      <c r="B11" s="47" t="s">
        <v>134</v>
      </c>
      <c r="C11" s="50">
        <f>SUMIFS('Registro Interventi'!J2:J300,'Registro Interventi'!A2:A300,"&gt;="&amp;DATE(YEAR(TODAY()),MONTH(TODAY()),1),'Registro Interventi'!A2:A300,"&lt;="&amp;EOMONTH(TODAY(),0))</f>
      </c>
    </row>
    <row r="12" ht="24" customHeight="1" spans="2:5" x14ac:dyDescent="0.25">
      <c r="B12" s="47" t="s">
        <v>135</v>
      </c>
      <c r="C12" s="50">
        <f>SUMIFS('Registro Interventi'!I2:I300,'Registro Interventi'!A2:A300,"&gt;="&amp;DATE(YEAR(TODAY()),MONTH(TODAY()),1),'Registro Interventi'!A2:A300,"&lt;="&amp;EOMONTH(TODAY(),0))</f>
      </c>
      <c r="E12" s="51" t="s">
        <v>136</v>
      </c>
    </row>
    <row r="13" spans="2:3" x14ac:dyDescent="0.25">
      <c r="B13" s="47" t="s">
        <v>137</v>
      </c>
      <c r="C13" s="50">
        <f>SUMIFS('Registro Interventi'!L2:L300,'Registro Interventi'!A2:A300,"&gt;="&amp;DATE(YEAR(TODAY()),MONTH(TODAY()),1),'Registro Interventi'!A2:A300,"&lt;="&amp;EOMONTH(TODAY(),0))</f>
      </c>
    </row>
    <row r="14" spans="2:3" x14ac:dyDescent="0.25">
      <c r="B14" s="47" t="s">
        <v>138</v>
      </c>
      <c r="C14" s="50">
        <f>SUMIFS('Registro Interventi'!L2:L300,'Registro Interventi'!M2:M300,"Contanti",'Registro Interventi'!A2:A300,"&gt;="&amp;DATE(YEAR(TODAY()),MONTH(TODAY()),1),'Registro Interventi'!A2:A300,"&lt;="&amp;EOMONTH(TODAY(),0))</f>
      </c>
    </row>
    <row r="15" spans="2:3" x14ac:dyDescent="0.25">
      <c r="B15" s="47" t="s">
        <v>139</v>
      </c>
      <c r="C15" s="50">
        <f>SUMIFS('Registro Interventi'!L2:L300,'Registro Interventi'!M2:M300,"Carta di credito",'Registro Interventi'!A2:A300,"&gt;="&amp;DATE(YEAR(TODAY()),MONTH(TODAY()),1),'Registro Interventi'!A2:A300,"&lt;="&amp;EOMONTH(TODAY(),0))</f>
      </c>
    </row>
    <row r="16" spans="2:3" x14ac:dyDescent="0.25">
      <c r="B16" s="47" t="s">
        <v>140</v>
      </c>
      <c r="C16" s="50">
        <f>SUMIFS('Registro Interventi'!L2:L300,'Registro Interventi'!M2:M300,"Bonifico",'Registro Interventi'!A2:A300,"&gt;="&amp;DATE(YEAR(TODAY()),MONTH(TODAY()),1),'Registro Interventi'!A2:A300,"&lt;="&amp;EOMONTH(TODAY(),0))</f>
      </c>
    </row>
    <row r="17" spans="2:3" x14ac:dyDescent="0.25">
      <c r="B17" s="47" t="s">
        <v>141</v>
      </c>
      <c r="C17" s="50">
        <f>SUMIFS('Registro Interventi'!L2:L300,'Registro Interventi'!M2:M300,"")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142</v>
      </c>
    </row>
    <row r="2" spans="1:3" x14ac:dyDescent="0.25">
      <c r="A2" t="s">
        <v>83</v>
      </c>
      <c r="B2" t="s">
        <v>119</v>
      </c>
      <c r="C2" t="s">
        <v>143</v>
      </c>
    </row>
    <row r="3" spans="1:3" x14ac:dyDescent="0.25">
      <c r="A3" t="s">
        <v>79</v>
      </c>
      <c r="B3" t="s">
        <v>111</v>
      </c>
      <c r="C3" t="s">
        <v>144</v>
      </c>
    </row>
    <row r="4" spans="1:3" x14ac:dyDescent="0.25">
      <c r="A4" t="s">
        <v>90</v>
      </c>
      <c r="B4" t="s">
        <v>55</v>
      </c>
      <c r="C4" t="s">
        <v>21</v>
      </c>
    </row>
    <row r="5" spans="2:3" x14ac:dyDescent="0.25">
      <c r="B5" t="s">
        <v>80</v>
      </c>
      <c r="C5" t="s">
        <v>145</v>
      </c>
    </row>
    <row r="6" spans="3:3" x14ac:dyDescent="0.25">
      <c r="C6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Ordine di Lavoro</vt:lpstr>
      <vt:lpstr>Registro Interventi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