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出庫伝票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'入出庫伝票'!$B1:$I39</definedName>
  </definedNames>
  <calcPr calcId="171027" fullCalcOnLoad="1"/>
</workbook>
</file>

<file path=xl/sharedStrings.xml><?xml version="1.0" encoding="utf-8"?>
<sst xmlns="http://schemas.openxmlformats.org/spreadsheetml/2006/main" count="209" uniqueCount="99">
  <si>
    <t>会社名</t>
  </si>
  <si>
    <t>倉庫入出庫伝票</t>
  </si>
  <si>
    <t>倉庫名 / 住所</t>
  </si>
  <si>
    <t>伝票番号</t>
  </si>
  <si>
    <t>DF-2026-0146</t>
  </si>
  <si>
    <t>電話</t>
  </si>
  <si>
    <t>日付</t>
  </si>
  <si>
    <t>倉庫責任者</t>
  </si>
  <si>
    <t>伝票種別</t>
  </si>
  <si>
    <t>入庫</t>
  </si>
  <si>
    <t>関連伝票番号 (納品書 / 請求書)</t>
  </si>
  <si>
    <t>A-103015</t>
  </si>
  <si>
    <t>取引情報</t>
  </si>
  <si>
    <t>取引理由</t>
  </si>
  <si>
    <t>仕入入庫</t>
  </si>
  <si>
    <t>取引相手</t>
  </si>
  <si>
    <t>Aydın Hırdavat Toptan (仕入先)</t>
  </si>
  <si>
    <t>摘要</t>
  </si>
  <si>
    <t>9月の注文、2回目の納品 — 欠品なし</t>
  </si>
  <si>
    <t>商品コード</t>
  </si>
  <si>
    <t>商品名</t>
  </si>
  <si>
    <t>単位</t>
  </si>
  <si>
    <t>数量</t>
  </si>
  <si>
    <t>単価原価</t>
  </si>
  <si>
    <t>金額</t>
  </si>
  <si>
    <t>棚 / 備考</t>
  </si>
  <si>
    <t>HRD-0112</t>
  </si>
  <si>
    <t>ネジ 4×40 (200本入り箱)</t>
  </si>
  <si>
    <t>箱</t>
  </si>
  <si>
    <t>A-03</t>
  </si>
  <si>
    <t>HRD-0340</t>
  </si>
  <si>
    <t>アンカー 8 mm (100個入りパック)</t>
  </si>
  <si>
    <t>パック</t>
  </si>
  <si>
    <t>A-04</t>
  </si>
  <si>
    <t>BYA-0021</t>
  </si>
  <si>
    <t>室内用塗料 15 L、白</t>
  </si>
  <si>
    <t>個</t>
  </si>
  <si>
    <t>C-01</t>
  </si>
  <si>
    <t>明細行数</t>
  </si>
  <si>
    <t>合計金額 (原価)</t>
  </si>
  <si>
    <t>引渡者 — 氏名 / 署名</t>
  </si>
  <si>
    <t>受領者 — 氏名 / 署名</t>
  </si>
  <si>
    <t>倉庫責任者 — 承認</t>
  </si>
  <si>
    <t>入庫と出庫のたびに在庫が自動更新: Ofisx 在庫管理 →</t>
  </si>
  <si>
    <t>無料テンプレート · stokexcel.com — 水色のセルと明細行に入力します。金額と合計は数式で計算されます。</t>
  </si>
  <si>
    <t>種別</t>
  </si>
  <si>
    <t>引渡者</t>
  </si>
  <si>
    <t>受領者</t>
  </si>
  <si>
    <t>備考</t>
  </si>
  <si>
    <t>DF-2026-0141</t>
  </si>
  <si>
    <t>Aydın Hırdavat Toptan</t>
  </si>
  <si>
    <t>A-102871</t>
  </si>
  <si>
    <t>Kemal (出荷担当)</t>
  </si>
  <si>
    <t>Burak (倉庫)</t>
  </si>
  <si>
    <t/>
  </si>
  <si>
    <t>DF-2026-0142</t>
  </si>
  <si>
    <t>出庫</t>
  </si>
  <si>
    <t>販売出庫</t>
  </si>
  <si>
    <t>Demir Yapı</t>
  </si>
  <si>
    <t>S-000417</t>
  </si>
  <si>
    <t>Ali Demir</t>
  </si>
  <si>
    <t>DF-2026-0143</t>
  </si>
  <si>
    <t>支店への移送</t>
  </si>
  <si>
    <t>Çarşı支店</t>
  </si>
  <si>
    <t>Selin (支店)</t>
  </si>
  <si>
    <t>移送先支店の入庫伝票 DF-Ç-0088</t>
  </si>
  <si>
    <t>DF-2026-0144</t>
  </si>
  <si>
    <t>顧客返品</t>
  </si>
  <si>
    <t>箱が潰れているが販売可能</t>
  </si>
  <si>
    <t>DF-2026-0145</t>
  </si>
  <si>
    <t>廃棄 / 破損による出庫</t>
  </si>
  <si>
    <t>報告書 12</t>
  </si>
  <si>
    <t>缶に亀裂、中身が漏れた</t>
  </si>
  <si>
    <t>無料Excelテンプレート · stokexcel.com</t>
  </si>
  <si>
    <t>サマリー</t>
  </si>
  <si>
    <t>使い方</t>
  </si>
  <si>
    <t>登録済み伝票 (重複なしの伝票番号)</t>
  </si>
  <si>
    <t>1. 「入出庫伝票」シートの上部に会社名と倉庫情報を入力します。</t>
  </si>
  <si>
    <t>登録済みの明細行</t>
  </si>
  <si>
    <t>2. 取引のたびに伝票番号を前回の続き番号で付け、日付、伝票種別 (入庫/出庫)、ある場合は納品書または請求書の番号、取引理由、取引相手を入力します。</t>
  </si>
  <si>
    <t>入庫金額の合計 (原価)</t>
  </si>
  <si>
    <t>3. 明細は商品コード、商品名、単位、数量、単価原価で入力します。金額と合計は数式で出ます。印刷して引渡者と受領者に署名してもらいます。</t>
  </si>
  <si>
    <t>出庫金額の合計 (原価)</t>
  </si>
  <si>
    <t>4. 伝票の全明細をこの「データ」シートに、同じ伝票番号で1行ずつ追加します。こうすると、1つの商品の全取引をフィルターで確認できます。</t>
  </si>
  <si>
    <t>今月の入庫金額</t>
  </si>
  <si>
    <t>5. 在庫残の更新を忘れずに: 入庫伝票の数量は在庫表の「入庫」列に、出庫伝票の数量は「出庫」列に加えます。サマリーシートは取引種別ごとの合計金額を表示します。</t>
  </si>
  <si>
    <t>今月の出庫金額</t>
  </si>
  <si>
    <t>Excelでは足りなくなったら: Ofisxでクラウド、スマホ、自動化 →</t>
  </si>
  <si>
    <t>生産入庫</t>
  </si>
  <si>
    <t>支店 / 倉庫からの移送</t>
  </si>
  <si>
    <t>仕入先への返品</t>
  </si>
  <si>
    <t>生産 / 消費への出庫</t>
  </si>
  <si>
    <t>その他</t>
  </si>
  <si>
    <t>kg</t>
  </si>
  <si>
    <t>L</t>
  </si>
  <si>
    <t>m</t>
  </si>
  <si>
    <t>m²</t>
  </si>
  <si>
    <t>ケース</t>
  </si>
  <si>
    <t>セット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</si>
</sst>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無効な値" error="リストから選択してください。" sqref="C9">
      <formula1>"仕入入庫,顧客返品,生産入庫,支店 / 倉庫からの移送,販売出庫,仕入先への返品,生産 / 消費への出庫,支店への移送,廃棄 / 破損による出庫,その他"</formula1>
    </dataValidation>
    <dataValidation type="list" allowBlank="1" showErrorMessage="1" errorTitle="無効な値" error="リストから選択してください。" sqref="D14:D27">
      <formula1>"個,kg,L,m,m²,ケース,パック,箱,セット"</formula1>
    </dataValidation>
    <dataValidation type="list" allowBlank="1" showErrorMessage="1" errorTitle="無効な値" error="リストから選択してください。" sqref="G5">
      <formula1>"入庫,出庫"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3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46</v>
      </c>
      <c r="N1" s="25" t="s">
        <v>47</v>
      </c>
      <c r="O1" s="25" t="s">
        <v>48</v>
      </c>
    </row>
    <row r="2" spans="1:15" x14ac:dyDescent="0.25">
      <c r="A2" s="26" t="s">
        <v>49</v>
      </c>
      <c r="B2" s="27">
        <v>46287</v>
      </c>
      <c r="C2" s="26" t="s">
        <v>9</v>
      </c>
      <c r="D2" s="28" t="s">
        <v>14</v>
      </c>
      <c r="E2" s="28" t="s">
        <v>50</v>
      </c>
      <c r="F2" s="26" t="s">
        <v>51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52</v>
      </c>
      <c r="N2" s="28" t="s">
        <v>53</v>
      </c>
      <c r="O2" s="28" t="s">
        <v>54</v>
      </c>
    </row>
    <row r="3" spans="1:15" x14ac:dyDescent="0.25">
      <c r="A3" s="31" t="s">
        <v>49</v>
      </c>
      <c r="B3" s="32">
        <v>46287</v>
      </c>
      <c r="C3" s="31" t="s">
        <v>9</v>
      </c>
      <c r="D3" s="33" t="s">
        <v>14</v>
      </c>
      <c r="E3" s="33" t="s">
        <v>50</v>
      </c>
      <c r="F3" s="31" t="s">
        <v>51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52</v>
      </c>
      <c r="N3" s="33" t="s">
        <v>53</v>
      </c>
      <c r="O3" s="33" t="s">
        <v>54</v>
      </c>
    </row>
    <row r="4" spans="1:15" x14ac:dyDescent="0.25">
      <c r="A4" s="26" t="s">
        <v>55</v>
      </c>
      <c r="B4" s="27">
        <v>46288</v>
      </c>
      <c r="C4" s="26" t="s">
        <v>56</v>
      </c>
      <c r="D4" s="28" t="s">
        <v>57</v>
      </c>
      <c r="E4" s="28" t="s">
        <v>58</v>
      </c>
      <c r="F4" s="26" t="s">
        <v>59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53</v>
      </c>
      <c r="N4" s="28" t="s">
        <v>60</v>
      </c>
      <c r="O4" s="28" t="s">
        <v>54</v>
      </c>
    </row>
    <row r="5" spans="1:15" x14ac:dyDescent="0.25">
      <c r="A5" s="31" t="s">
        <v>61</v>
      </c>
      <c r="B5" s="32">
        <v>46289</v>
      </c>
      <c r="C5" s="31" t="s">
        <v>56</v>
      </c>
      <c r="D5" s="33" t="s">
        <v>62</v>
      </c>
      <c r="E5" s="33" t="s">
        <v>63</v>
      </c>
      <c r="F5" s="31" t="s">
        <v>54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53</v>
      </c>
      <c r="N5" s="33" t="s">
        <v>64</v>
      </c>
      <c r="O5" s="33" t="s">
        <v>65</v>
      </c>
    </row>
    <row r="6" spans="1:15" x14ac:dyDescent="0.25">
      <c r="A6" s="26" t="s">
        <v>66</v>
      </c>
      <c r="B6" s="27">
        <v>46290</v>
      </c>
      <c r="C6" s="26" t="s">
        <v>9</v>
      </c>
      <c r="D6" s="28" t="s">
        <v>67</v>
      </c>
      <c r="E6" s="28" t="s">
        <v>58</v>
      </c>
      <c r="F6" s="26" t="s">
        <v>59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60</v>
      </c>
      <c r="N6" s="28" t="s">
        <v>53</v>
      </c>
      <c r="O6" s="28" t="s">
        <v>68</v>
      </c>
    </row>
    <row r="7" spans="1:15" x14ac:dyDescent="0.25">
      <c r="A7" s="31" t="s">
        <v>69</v>
      </c>
      <c r="B7" s="32">
        <v>46291</v>
      </c>
      <c r="C7" s="31" t="s">
        <v>56</v>
      </c>
      <c r="D7" s="33" t="s">
        <v>70</v>
      </c>
      <c r="E7" s="33" t="s">
        <v>54</v>
      </c>
      <c r="F7" s="31" t="s">
        <v>71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53</v>
      </c>
      <c r="N7" s="33" t="s">
        <v>54</v>
      </c>
      <c r="O7" s="33" t="s">
        <v>72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50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52</v>
      </c>
      <c r="N8" s="28" t="s">
        <v>53</v>
      </c>
      <c r="O8" s="28" t="s">
        <v>54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50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52</v>
      </c>
      <c r="N9" s="33" t="s">
        <v>53</v>
      </c>
      <c r="O9" s="33" t="s">
        <v>54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50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52</v>
      </c>
      <c r="N10" s="28" t="s">
        <v>53</v>
      </c>
      <c r="O10" s="28" t="s">
        <v>54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"入庫"</formula>
    </cfRule>
  </conditionalFormatting>
  <conditionalFormatting sqref="C2:C300">
    <cfRule type="cellIs" dxfId="1" priority="1" operator="equal">
      <formula>"出庫"</formula>
    </cfRule>
  </conditionalFormatting>
  <conditionalFormatting sqref="D2:D300">
    <cfRule type="cellIs" dxfId="2" priority="1" operator="equal">
      <formula>"廃棄 / 破損による出庫"</formula>
    </cfRule>
  </conditionalFormatting>
  <dataValidations count="6">
    <dataValidation type="list" allowBlank="1" showErrorMessage="1" errorTitle="無効な値" error="リストから選択してください。" sqref="C10:C300">
      <formula1>"入庫,出庫"</formula1>
    </dataValidation>
    <dataValidation type="list" allowBlank="1" showErrorMessage="1" errorTitle="無効な値" error="リストから選択してください。" sqref="C2:C300">
      <formula1>"入庫,出庫"</formula1>
    </dataValidation>
    <dataValidation type="list" allowBlank="1" showErrorMessage="1" errorTitle="無効な値" error="リストから選択してください。" sqref="D10:D300">
      <formula1>"仕入入庫,顧客返品,生産入庫,支店 / 倉庫からの移送,販売出庫,仕入先への返品,生産 / 消費への出庫,支店への移送,廃棄 / 破損による出庫,その他"</formula1>
    </dataValidation>
    <dataValidation type="list" allowBlank="1" showErrorMessage="1" errorTitle="無効な値" error="リストから選択してください。" sqref="D2:D300">
      <formula1>"仕入入庫,顧客返品,生産入庫,支店 / 倉庫からの移送,販売出庫,仕入先への返品,生産 / 消費への出庫,支店への移送,廃棄 / 破損による出庫,その他"</formula1>
    </dataValidation>
    <dataValidation type="list" allowBlank="1" showErrorMessage="1" errorTitle="無効な値" error="リストから選択してください。" sqref="J10:J300">
      <formula1>"個,kg,L,m,m²,ケース,パック,箱,セット"</formula1>
    </dataValidation>
    <dataValidation type="list" allowBlank="1" showErrorMessage="1" errorTitle="無効な値" error="リストから選択してください。" sqref="J2:J300">
      <formula1>"個,kg,L,m,m²,ケース,パック,箱,セット"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1</v>
      </c>
    </row>
    <row r="3" spans="2:2" x14ac:dyDescent="0.25">
      <c r="B3" s="37" t="s">
        <v>73</v>
      </c>
    </row>
    <row r="5" spans="2:5" x14ac:dyDescent="0.25">
      <c r="B5" s="38" t="s">
        <v>74</v>
      </c>
      <c r="C5" s="39"/>
      <c r="E5" s="40" t="s">
        <v>75</v>
      </c>
    </row>
    <row r="6" ht="30" customHeight="1" spans="2:5" x14ac:dyDescent="0.25">
      <c r="B6" s="41" t="s">
        <v>76</v>
      </c>
      <c r="C6" s="42">
        <f>SUMPRODUCT(('データ'!A2:A300&lt;&gt;"")/COUNTIF('データ'!A2:A300,'データ'!A2:A300&amp;""))</f>
      </c>
      <c r="E6" s="43" t="s">
        <v>77</v>
      </c>
    </row>
    <row r="7" ht="30" customHeight="1" spans="2:5" x14ac:dyDescent="0.25">
      <c r="B7" s="41" t="s">
        <v>78</v>
      </c>
      <c r="C7" s="42">
        <f>COUNTA('データ'!H2:H300)</f>
      </c>
      <c r="E7" s="43" t="s">
        <v>79</v>
      </c>
    </row>
    <row r="8" ht="30" customHeight="1" spans="2:5" x14ac:dyDescent="0.25">
      <c r="B8" s="41" t="s">
        <v>80</v>
      </c>
      <c r="C8" s="44">
        <f>SUMIF('データ'!C2:C300,"入庫",'データ'!L2:L300)</f>
      </c>
      <c r="E8" s="43" t="s">
        <v>81</v>
      </c>
    </row>
    <row r="9" ht="30" customHeight="1" spans="2:5" x14ac:dyDescent="0.25">
      <c r="B9" s="41" t="s">
        <v>82</v>
      </c>
      <c r="C9" s="44">
        <f>SUMIF('データ'!C2:C300,"出庫",'データ'!L2:L300)</f>
      </c>
      <c r="E9" s="43" t="s">
        <v>83</v>
      </c>
    </row>
    <row r="10" ht="30" customHeight="1" spans="2:5" x14ac:dyDescent="0.25">
      <c r="B10" s="41" t="s">
        <v>84</v>
      </c>
      <c r="C10" s="44">
        <f>SUMIFS('データ'!L2:L300,'データ'!C2:C300,"入庫",'データ'!B2:B300,"&gt;="&amp;DATE(YEAR(TODAY()),MONTH(TODAY()),1),'データ'!B2:B300,"&lt;="&amp;EOMONTH(TODAY(),0))</f>
      </c>
      <c r="E10" s="43" t="s">
        <v>85</v>
      </c>
    </row>
    <row r="11" spans="2:3" x14ac:dyDescent="0.25">
      <c r="B11" s="41" t="s">
        <v>86</v>
      </c>
      <c r="C11" s="44">
        <f>SUMIFS('データ'!L2:L300,'データ'!C2:C300,"出庫",'データ'!B2:B300,"&gt;="&amp;DATE(YEAR(TODAY()),MONTH(TODAY()),1),'データ'!B2:B300,"&lt;="&amp;EOMONTH(TODAY(),0))</f>
      </c>
    </row>
    <row r="12" ht="24" customHeight="1" spans="2:5" x14ac:dyDescent="0.25">
      <c r="B12" s="41" t="s">
        <v>14</v>
      </c>
      <c r="C12" s="44">
        <f>SUMIF('データ'!D2:D300,"仕入入庫",'データ'!L2:L300)</f>
      </c>
      <c r="E12" s="45" t="s">
        <v>87</v>
      </c>
    </row>
    <row r="13" spans="2:3" x14ac:dyDescent="0.25">
      <c r="B13" s="41" t="s">
        <v>67</v>
      </c>
      <c r="C13" s="44">
        <f>SUMIF('データ'!D2:D300,"顧客返品",'データ'!L2:L300)</f>
      </c>
    </row>
    <row r="14" spans="2:3" x14ac:dyDescent="0.25">
      <c r="B14" s="41" t="s">
        <v>88</v>
      </c>
      <c r="C14" s="44">
        <f>SUMIF('データ'!D2:D300,"生産入庫",'データ'!L2:L300)</f>
      </c>
    </row>
    <row r="15" spans="2:3" x14ac:dyDescent="0.25">
      <c r="B15" s="41" t="s">
        <v>89</v>
      </c>
      <c r="C15" s="44">
        <f>SUMIF('データ'!D2:D300,"支店 / 倉庫からの移送",'データ'!L2:L300)</f>
      </c>
    </row>
    <row r="16" spans="2:3" x14ac:dyDescent="0.25">
      <c r="B16" s="41" t="s">
        <v>57</v>
      </c>
      <c r="C16" s="44">
        <f>SUMIF('データ'!D2:D300,"販売出庫",'データ'!L2:L300)</f>
      </c>
    </row>
    <row r="17" spans="2:3" x14ac:dyDescent="0.25">
      <c r="B17" s="41" t="s">
        <v>90</v>
      </c>
      <c r="C17" s="44">
        <f>SUMIF('データ'!D2:D300,"仕入先への返品",'データ'!L2:L300)</f>
      </c>
    </row>
    <row r="18" spans="2:3" x14ac:dyDescent="0.25">
      <c r="B18" s="41" t="s">
        <v>91</v>
      </c>
      <c r="C18" s="44">
        <f>SUMIF('データ'!D2:D300,"生産 / 消費への出庫",'データ'!L2:L300)</f>
      </c>
    </row>
    <row r="19" spans="2:3" x14ac:dyDescent="0.25">
      <c r="B19" s="41" t="s">
        <v>62</v>
      </c>
      <c r="C19" s="44">
        <f>SUMIF('データ'!D2:D300,"支店への移送",'データ'!L2:L300)</f>
      </c>
    </row>
    <row r="20" spans="2:3" x14ac:dyDescent="0.25">
      <c r="B20" s="41" t="s">
        <v>70</v>
      </c>
      <c r="C20" s="44">
        <f>SUMIF('データ'!D2:D300,"廃棄 / 破損による出庫",'データ'!L2:L300)</f>
      </c>
    </row>
    <row r="21" spans="2:3" x14ac:dyDescent="0.25">
      <c r="B21" s="41" t="s">
        <v>92</v>
      </c>
      <c r="C21" s="44">
        <f>SUMIF('データ'!D2:D300,"その他",'データ'!L2:L300)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56</v>
      </c>
      <c r="B3" t="s">
        <v>67</v>
      </c>
      <c r="C3" t="s">
        <v>93</v>
      </c>
    </row>
    <row r="4" spans="2:3" x14ac:dyDescent="0.25">
      <c r="B4" t="s">
        <v>88</v>
      </c>
      <c r="C4" t="s">
        <v>94</v>
      </c>
    </row>
    <row r="5" spans="2:3" x14ac:dyDescent="0.25">
      <c r="B5" t="s">
        <v>89</v>
      </c>
      <c r="C5" t="s">
        <v>95</v>
      </c>
    </row>
    <row r="6" spans="2:3" x14ac:dyDescent="0.25">
      <c r="B6" t="s">
        <v>57</v>
      </c>
      <c r="C6" t="s">
        <v>96</v>
      </c>
    </row>
    <row r="7" spans="2:3" x14ac:dyDescent="0.25">
      <c r="B7" t="s">
        <v>90</v>
      </c>
      <c r="C7" t="s">
        <v>97</v>
      </c>
    </row>
    <row r="8" spans="2:3" x14ac:dyDescent="0.25">
      <c r="B8" t="s">
        <v>91</v>
      </c>
      <c r="C8" t="s">
        <v>32</v>
      </c>
    </row>
    <row r="9" spans="2:3" x14ac:dyDescent="0.25">
      <c r="B9" t="s">
        <v>62</v>
      </c>
      <c r="C9" t="s">
        <v>28</v>
      </c>
    </row>
    <row r="10" spans="2:3" x14ac:dyDescent="0.25">
      <c r="B10" t="s">
        <v>70</v>
      </c>
      <c r="C10" t="s">
        <v>98</v>
      </c>
    </row>
    <row r="11" spans="2:2" x14ac:dyDescent="0.25">
      <c r="B11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入出庫伝票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