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ирим-чыгым баракчасы" state="visible" r:id="rId4"/>
    <sheet sheetId="2" name="Маалымат" state="visible" r:id="rId5"/>
    <sheet sheetId="3" name="Жыйынтык" state="visible" r:id="rId6"/>
    <sheet sheetId="4" name="Тизмелер" state="visible" r:id="rId7"/>
  </sheets>
  <definedNames>
    <definedName name="_xlnm.Print_Area" localSheetId="0">'Кирим-чыгым баракчасы'!$B1:$I39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<sst xmlns="http://schemas.openxmlformats.org/spreadsheetml/2006/main" count="209" uniqueCount="101">
  <si>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ИШКАНАНЫН АТАЛЫШЫ</t>
  </si>
  <si>
    <t>СКЛАДГА КИРИМ / СКЛАДДАН ЧЫГЫМ БАРАКЧАСЫ</t>
  </si>
  <si>
    <t>Складдын аталышы / дареги</t>
  </si>
  <si>
    <t>Баракча №</t>
  </si>
  <si>
    <t>DF-2026-0146</t>
  </si>
  <si>
    <t>Телефон</t>
  </si>
  <si>
    <t>Күнү</t>
  </si>
  <si>
    <t>Склад жооптуусу</t>
  </si>
  <si>
    <t>Баракча түрү</t>
  </si>
  <si>
    <t>Кирим</t>
  </si>
  <si>
    <t>Документ № (жүк коштоо кагазы / фактура)</t>
  </si>
  <si>
    <t>A-103015</t>
  </si>
  <si>
    <t>ОПЕРАЦИЯ МААЛЫМАТЫ</t>
  </si>
  <si>
    <t>Операциянын себеби</t>
  </si>
  <si>
    <t>Сатып алуудан кирим</t>
  </si>
  <si>
    <t>Каршы тарап</t>
  </si>
  <si>
    <t>Aydın Hırdavat Toptan (жеткирүүчү)</t>
  </si>
  <si>
    <t>Түшүндүрмө</t>
  </si>
  <si>
    <t>Сентябрь буйрутмасы, 2-жеткирүү — жетишпегендик жок</t>
  </si>
  <si>
    <t>Товар коду</t>
  </si>
  <si>
    <t>Товардын аталышы</t>
  </si>
  <si>
    <t>Өлчөм бирдиги</t>
  </si>
  <si>
    <t>Саны</t>
  </si>
  <si>
    <t>Бирдиктин өздүк баасы</t>
  </si>
  <si>
    <t>Сумма</t>
  </si>
  <si>
    <t>Текче / Эскертүү</t>
  </si>
  <si>
    <t>HRD-0112</t>
  </si>
  <si>
    <t>Бурама 4×40 (200 даана куту)</t>
  </si>
  <si>
    <t>Куту</t>
  </si>
  <si>
    <t>A-03</t>
  </si>
  <si>
    <t>HRD-0340</t>
  </si>
  <si>
    <t>Дюбель 8 мм (100 даана пакет)</t>
  </si>
  <si>
    <t>Пакет</t>
  </si>
  <si>
    <t>A-04</t>
  </si>
  <si>
    <t>BYA-0021</t>
  </si>
  <si>
    <t>Ички боёк 15 л, ак</t>
  </si>
  <si>
    <t>Даана</t>
  </si>
  <si>
    <t>C-01</t>
  </si>
  <si>
    <t>Позициялардын саны</t>
  </si>
  <si>
    <t>ЖАЛПЫ СУММА (өздүк баа)</t>
  </si>
  <si>
    <t>ТАПШЫРГАН — Аты-жөнү / Кол тамга</t>
  </si>
  <si>
    <t>КАБЫЛ АЛГАН — Аты-жөнү / Кол тамга</t>
  </si>
  <si>
    <t>СКЛАД ЖООПТУУСУ — Бекитүү</t>
  </si>
  <si>
    <t>Ар бир кирим жана чыгымда запас өзү жаңыссын: Ofisx Склад, соода эсеби →</t>
  </si>
  <si>
    <t>Акысыз үлгү · stokexcel.com — ачык көк уячаларды жана позиция саптарын толтуруңуз; сумма жана жыйынтыктар формула менен эсептелет.</t>
  </si>
  <si>
    <t>Түрү</t>
  </si>
  <si>
    <t>Документ №</t>
  </si>
  <si>
    <t>Тапшырган</t>
  </si>
  <si>
    <t>Кабыл алган</t>
  </si>
  <si>
    <t>Эскертүү</t>
  </si>
  <si>
    <t>DF-2026-0141</t>
  </si>
  <si>
    <t>Aydın Hırdavat Toptan</t>
  </si>
  <si>
    <t>A-102871</t>
  </si>
  <si>
    <t>Kemal (жөнөтүү)</t>
  </si>
  <si>
    <t>Burak (склад)</t>
  </si>
  <si>
    <t/>
  </si>
  <si>
    <t>DF-2026-0142</t>
  </si>
  <si>
    <t>Чыгым</t>
  </si>
  <si>
    <t>Сатуудан чыгым</t>
  </si>
  <si>
    <t>Demir Yapı</t>
  </si>
  <si>
    <t>S-000417</t>
  </si>
  <si>
    <t>Ali Demir</t>
  </si>
  <si>
    <t>DF-2026-0143</t>
  </si>
  <si>
    <t>Филиалга өткөрүү</t>
  </si>
  <si>
    <t>Базар филиалы</t>
  </si>
  <si>
    <t>Selin (филиал)</t>
  </si>
  <si>
    <t>Каршы филиалда кирим баракчасы DF-Ç-0088</t>
  </si>
  <si>
    <t>DF-2026-0144</t>
  </si>
  <si>
    <t>Кардардан кайтарым</t>
  </si>
  <si>
    <t>Куту эзилген, сатууга жарамдуу</t>
  </si>
  <si>
    <t>DF-2026-0145</t>
  </si>
  <si>
    <t>Жоготуу / бузулуудан чыгым</t>
  </si>
  <si>
    <t>Акт 12</t>
  </si>
  <si>
    <t>Челек жарака, төгүлдү</t>
  </si>
  <si>
    <t>Складга кирим-чыгым баракчасы</t>
  </si>
  <si>
    <t>Акысыз Excel үлгүсү · stokexcel.com</t>
  </si>
  <si>
    <t>ЖЫЙЫНТЫК</t>
  </si>
  <si>
    <t>КАНТИП КОЛДОНУЛАТ?</t>
  </si>
  <si>
    <t>Катталган баракча (уникалдуу номер)</t>
  </si>
  <si>
    <t>1. «Кирим-чыгым баракчасы» барагынын жогору жагына ишкана жана склад маалыматын жазыңыз.</t>
  </si>
  <si>
    <t>Катталган позиция сабы</t>
  </si>
  <si>
    <t>2. Ар бир операцияда баракча номерин мурункусунун уландысы катары бериңиз; күнүн, баракча түрүн (Кирим/Чыгым), болсо жүк коштоо кагазынын же фактуранын номерин, операциянын себебин жана каршы тарапты киргизиңиз.</t>
  </si>
  <si>
    <t>Жалпы кирим суммасы (өздүк баа)</t>
  </si>
  <si>
    <t>3. Позицияларды товар коду, аталышы, өлчөм бирдиги, саны жана бирдиктин өздүк баасы менен жазыңыз; сумма жана жыйынтык формула менен чыгат. Басып чыгарып, тапшыруучуга жана кабыл алуучуга кол койдуруңуз.</t>
  </si>
  <si>
    <t>Жалпы чыгым суммасы (өздүк баа)</t>
  </si>
  <si>
    <t>4. Баракчанын БАРДЫК ПОЗИЦИЯЛАРЫН бул «Маалымат» барагына өзүнчө сап катары, бир эле баракча номери менен кошуңуз. Ошондо бир товардын бардык операциясын чыпка менен көрө аласыз.</t>
  </si>
  <si>
    <t>Бул айдагы кирим суммасы</t>
  </si>
  <si>
    <t>5. Калган запасты жаңыртууну унутпаңыз: кирим баракчасындагы санды запас таблицаңыздагы «Кирген», чыгым баракчасындагысын «Чыккан» мамычасына кошуңуз. Жыйынтык барагы операция боюнча жалпы сумманы берет.</t>
  </si>
  <si>
    <t>Бул айдагы чыгым суммасы</t>
  </si>
  <si>
    <t>Excel жетпей калганда: Ofisx менен булутта, телефондон, автоматтык →</t>
  </si>
  <si>
    <t>Өндүрүштөн кирим</t>
  </si>
  <si>
    <t>Филиалдан / складдан өткөрүү</t>
  </si>
  <si>
    <t>Жеткирүүчүгө кайтаруу</t>
  </si>
  <si>
    <t>Өндүрүшкө / сарпка чыгым</t>
  </si>
  <si>
    <t>Башка</t>
  </si>
  <si>
    <t>Кг</t>
  </si>
  <si>
    <t>Л</t>
  </si>
  <si>
    <t>Метр</t>
  </si>
  <si>
    <t>м²</t>
  </si>
  <si>
    <t>Коробка</t>
  </si>
  <si>
    <t>Топтом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</si>
</sst>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Жараксыз маани" error="Сураныч, тизмеден бир вариантты тандаңыз." sqref="C9">
      <formula1>"Сатып алуудан кирим,Кардардан кайтарым,Өндүрүштөн кирим,Филиалдан / складдан өткөрүү,Сатуудан чыгым,Жеткирүүчүгө кайтаруу,Өндүрүшкө / сарпка чыгым,Филиалга өткөрүү,Жоготуу / бузулуудан чыгым,Башка"</formula1>
    </dataValidation>
    <dataValidation type="list" allowBlank="1" showErrorMessage="1" errorTitle="Жараксыз маани" error="Сураныч, тизмеден бир вариантты тандаңыз." sqref="D14:D27">
      <formula1>"Даана,Кг,Л,Метр,м²,Коробка,Пакет,Куту,Топтом"</formula1>
    </dataValidation>
    <dataValidation type="list" allowBlank="1" showErrorMessage="1" errorTitle="Жараксыз маани" error="Сураныч, тизмеден бир вариантты тандаңыз." sqref="G5">
      <formula1>"Кирим,Чыгым"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"Кирим"</formula>
    </cfRule>
  </conditionalFormatting>
  <conditionalFormatting sqref="C2:C300">
    <cfRule type="cellIs" dxfId="1" priority="1" operator="equal">
      <formula>"Чыгым"</formula>
    </cfRule>
  </conditionalFormatting>
  <conditionalFormatting sqref="D2:D300">
    <cfRule type="cellIs" dxfId="2" priority="1" operator="equal">
      <formula>"Жоготуу / бузулуудан чыгым"</formula>
    </cfRule>
  </conditionalFormatting>
  <dataValidations count="6">
    <dataValidation type="list" allowBlank="1" showErrorMessage="1" errorTitle="Жараксыз маани" error="Сураныч, тизмеден бир вариантты тандаңыз." sqref="C10:C300">
      <formula1>"Кирим,Чыгым"</formula1>
    </dataValidation>
    <dataValidation type="list" allowBlank="1" showErrorMessage="1" errorTitle="Жараксыз маани" error="Сураныч, тизмеден бир вариантты тандаңыз." sqref="C2:C300">
      <formula1>"Кирим,Чыгым"</formula1>
    </dataValidation>
    <dataValidation type="list" allowBlank="1" showErrorMessage="1" errorTitle="Жараксыз маани" error="Сураныч, тизмеден бир вариантты тандаңыз." sqref="D10:D300">
      <formula1>"Сатып алуудан кирим,Кардардан кайтарым,Өндүрүштөн кирим,Филиалдан / складдан өткөрүү,Сатуудан чыгым,Жеткирүүчүгө кайтаруу,Өндүрүшкө / сарпка чыгым,Филиалга өткөрүү,Жоготуу / бузулуудан чыгым,Башка"</formula1>
    </dataValidation>
    <dataValidation type="list" allowBlank="1" showErrorMessage="1" errorTitle="Жараксыз маани" error="Сураныч, тизмеден бир вариантты тандаңыз." sqref="D2:D300">
      <formula1>"Сатып алуудан кирим,Кардардан кайтарым,Өндүрүштөн кирим,Филиалдан / складдан өткөрүү,Сатуудан чыгым,Жеткирүүчүгө кайтаруу,Өндүрүшкө / сарпка чыгым,Филиалга өткөрүү,Жоготуу / бузулуудан чыгым,Башка"</formula1>
    </dataValidation>
    <dataValidation type="list" allowBlank="1" showErrorMessage="1" errorTitle="Жараксыз маани" error="Сураныч, тизмеден бир вариантты тандаңыз." sqref="J10:J300">
      <formula1>"Даана,Кг,Л,Метр,м²,Коробка,Пакет,Куту,Топтом"</formula1>
    </dataValidation>
    <dataValidation type="list" allowBlank="1" showErrorMessage="1" errorTitle="Жараксыз маани" error="Сураныч, тизмеден бир вариантты тандаңыз." sqref="J2:J300">
      <formula1>"Даана,Кг,Л,Метр,м²,Коробка,Пакет,Куту,Топтом"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SUMPRODUCT(('Маалымат'!A2:A300&lt;&gt;"")/COUNTIF('Маалымат'!A2:A300,'Маалымат'!A2:A300&amp;""))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COUNTA('Маалымат'!H2:H300)</f>
      </c>
      <c r="E7" s="43" t="s">
        <v>81</v>
      </c>
    </row>
    <row r="8" ht="30" customHeight="1" spans="2:5" x14ac:dyDescent="0.25">
      <c r="B8" s="41" t="s">
        <v>82</v>
      </c>
      <c r="C8" s="44">
        <f>SUMIF('Маалымат'!C2:C300,"Кирим",'Маалымат'!L2:L300)</f>
      </c>
      <c r="E8" s="43" t="s">
        <v>83</v>
      </c>
    </row>
    <row r="9" ht="30" customHeight="1" spans="2:5" x14ac:dyDescent="0.25">
      <c r="B9" s="41" t="s">
        <v>84</v>
      </c>
      <c r="C9" s="44">
        <f>SUMIF('Маалымат'!C2:C300,"Чыгым",'Маалымат'!L2:L300)</f>
      </c>
      <c r="E9" s="43" t="s">
        <v>85</v>
      </c>
    </row>
    <row r="10" ht="30" customHeight="1" spans="2:5" x14ac:dyDescent="0.25">
      <c r="B10" s="41" t="s">
        <v>86</v>
      </c>
      <c r="C10" s="44">
        <f>SUMIFS('Маалымат'!L2:L300,'Маалымат'!C2:C300,"Кирим",'Маалымат'!B2:B300,"&gt;="&amp;DATE(YEAR(TODAY()),MONTH(TODAY()),1),'Маалымат'!B2:B300,"&lt;="&amp;EOMONTH(TODAY(),0))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SUMIFS('Маалымат'!L2:L300,'Маалымат'!C2:C300,"Чыгым",'Маалымат'!B2:B300,"&gt;="&amp;DATE(YEAR(TODAY()),MONTH(TODAY()),1),'Маалымат'!B2:B300,"&lt;="&amp;EOMONTH(TODAY(),0))</f>
      </c>
    </row>
    <row r="12" ht="24" customHeight="1" spans="2:5" x14ac:dyDescent="0.25">
      <c r="B12" s="41" t="s">
        <v>14</v>
      </c>
      <c r="C12" s="44">
        <f>SUMIF('Маалымат'!D2:D300,"Сатып алуудан кирим",'Маалымат'!L2:L300)</f>
      </c>
      <c r="E12" s="45" t="s">
        <v>89</v>
      </c>
    </row>
    <row r="13" spans="2:3" x14ac:dyDescent="0.25">
      <c r="B13" s="41" t="s">
        <v>68</v>
      </c>
      <c r="C13" s="44">
        <f>SUMIF('Маалымат'!D2:D300,"Кардардан кайтарым",'Маалымат'!L2:L300)</f>
      </c>
    </row>
    <row r="14" spans="2:3" x14ac:dyDescent="0.25">
      <c r="B14" s="41" t="s">
        <v>90</v>
      </c>
      <c r="C14" s="44">
        <f>SUMIF('Маалымат'!D2:D300,"Өндүрүштөн кирим",'Маалымат'!L2:L300)</f>
      </c>
    </row>
    <row r="15" spans="2:3" x14ac:dyDescent="0.25">
      <c r="B15" s="41" t="s">
        <v>91</v>
      </c>
      <c r="C15" s="44">
        <f>SUMIF('Маалымат'!D2:D300,"Филиалдан / складдан өткөрүү",'Маалымат'!L2:L300)</f>
      </c>
    </row>
    <row r="16" spans="2:3" x14ac:dyDescent="0.25">
      <c r="B16" s="41" t="s">
        <v>58</v>
      </c>
      <c r="C16" s="44">
        <f>SUMIF('Маалымат'!D2:D300,"Сатуудан чыгым",'Маалымат'!L2:L300)</f>
      </c>
    </row>
    <row r="17" spans="2:3" x14ac:dyDescent="0.25">
      <c r="B17" s="41" t="s">
        <v>92</v>
      </c>
      <c r="C17" s="44">
        <f>SUMIF('Маалымат'!D2:D300,"Жеткирүүчүгө кайтаруу",'Маалымат'!L2:L300)</f>
      </c>
    </row>
    <row r="18" spans="2:3" x14ac:dyDescent="0.25">
      <c r="B18" s="41" t="s">
        <v>93</v>
      </c>
      <c r="C18" s="44">
        <f>SUMIF('Маалымат'!D2:D300,"Өндүрүшкө / сарпка чыгым",'Маалымат'!L2:L300)</f>
      </c>
    </row>
    <row r="19" spans="2:3" x14ac:dyDescent="0.25">
      <c r="B19" s="41" t="s">
        <v>63</v>
      </c>
      <c r="C19" s="44">
        <f>SUMIF('Маалымат'!D2:D300,"Филиалга өткөрүү",'Маалымат'!L2:L300)</f>
      </c>
    </row>
    <row r="20" spans="2:3" x14ac:dyDescent="0.25">
      <c r="B20" s="41" t="s">
        <v>71</v>
      </c>
      <c r="C20" s="44">
        <f>SUMIF('Маалымат'!D2:D300,"Жоготуу / бузулуудан чыгым",'Маалымат'!L2:L300)</f>
      </c>
    </row>
    <row r="21" spans="2:3" x14ac:dyDescent="0.25">
      <c r="B21" s="41" t="s">
        <v>94</v>
      </c>
      <c r="C21" s="44">
        <f>SUMIF('Маалымат'!D2:D300,"Башка",'Маалымат'!L2:L300)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Кирим-чыгым баракчасы</vt:lpstr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