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Расписка об авансе" state="visible" r:id="rId4"/>
    <sheet sheetId="2" name="Данные" state="visible" r:id="rId5"/>
    <sheet sheetId="3" name="Итоги" state="visible" r:id="rId6"/>
    <sheet sheetId="4" name="Списки" state="visible" r:id="rId7"/>
  </sheets>
  <definedNames>
    <definedName name="_xlnm.Print_Area" localSheetId="0">'Расписка об авансе'!$B1:$F21</definedName>
  </definedNames>
  <calcPr calcId="171027" fullCalcOnLoad="1"/>
</workbook>
</file>

<file path=xl/sharedStrings.xml><?xml version="1.0" encoding="utf-8"?>
<sst xmlns="http://schemas.openxmlformats.org/spreadsheetml/2006/main" count="106" uniqueCount="76">
  <si>
    <t>НАЗВАНИЕ КОМПАНИИ</t>
  </si>
  <si>
    <t>РАСПИСКА ОБ АВАНСЕ</t>
  </si>
  <si>
    <t>Адрес · Телефон</t>
  </si>
  <si>
    <t>№ расписки</t>
  </si>
  <si>
    <t>AV-0024</t>
  </si>
  <si>
    <t>АВАНС СОТРУДНИКУ — подпишите и храните на предприятии</t>
  </si>
  <si>
    <t>Дата</t>
  </si>
  <si>
    <t>ФИО сотрудника</t>
  </si>
  <si>
    <t>Ayşe Demir</t>
  </si>
  <si>
    <t>Должность / отдел</t>
  </si>
  <si>
    <t>Менеджер по продажам</t>
  </si>
  <si>
    <t>Сумма (цифрами)</t>
  </si>
  <si>
    <t>Способ оплаты</t>
  </si>
  <si>
    <t>Банковский перевод</t>
  </si>
  <si>
    <t>Сумма (прописью)</t>
  </si>
  <si>
    <t>Только две тысячи пятьсот турецких лир</t>
  </si>
  <si>
    <t>Причина аванса</t>
  </si>
  <si>
    <t>Аванс по зарплате</t>
  </si>
  <si>
    <t>График возврата</t>
  </si>
  <si>
    <t>Будет удержан из зарплаты за октябрь 2026 единовременно</t>
  </si>
  <si>
    <t>Предыдущий непогашенный аванс</t>
  </si>
  <si>
    <t>Указанную выше сумму получил(а) в качестве аванса в счёт заработной платы; согласен(на) на её удержание из зарплаты в порядке, указанном в графике возврата.</t>
  </si>
  <si>
    <t>ПОЛУЧИЛ СОТРУДНИК — ФИО / подпись</t>
  </si>
  <si>
    <t>ВЫПЛАТИЛ — ответственное лицо / подпись / печать</t>
  </si>
  <si>
    <t>Вносите расходы и выплаты из кассы с телефона — отчёт по кассе формируется сам — Ofisx →</t>
  </si>
  <si>
    <t>Бесплатный шаблон · stokexcel.com — добавляйте каждый аванс и на вкладку «Данные». По вопросам отражения в расчётной ведомости и удержаний обратитесь к своему бухгалтеру.</t>
  </si>
  <si>
    <t>Персонал</t>
  </si>
  <si>
    <t>Операция</t>
  </si>
  <si>
    <t>Период зарплаты</t>
  </si>
  <si>
    <t>Описание</t>
  </si>
  <si>
    <t>Сумма</t>
  </si>
  <si>
    <t>№ документа</t>
  </si>
  <si>
    <t>Влияние на баланс</t>
  </si>
  <si>
    <t>Остаток аванса (сотрудник)</t>
  </si>
  <si>
    <t>Текущий статус</t>
  </si>
  <si>
    <t>Mehmet Aras</t>
  </si>
  <si>
    <t>Аванс выдан</t>
  </si>
  <si>
    <t>Сентябрь 2026</t>
  </si>
  <si>
    <t>На аренду жилья; 2 равными частями из зарплаты за сентябрь и октябрь</t>
  </si>
  <si>
    <t>Наличные</t>
  </si>
  <si>
    <t>AV-0021</t>
  </si>
  <si>
    <t>AV-0022</t>
  </si>
  <si>
    <t>Can Yılmaz</t>
  </si>
  <si>
    <t>Срочные расходы на лечение</t>
  </si>
  <si>
    <t>AV-0023</t>
  </si>
  <si>
    <t>Возврат наличными</t>
  </si>
  <si>
    <t>Возвращён полностью на руки (квитанция о получении платежа)</t>
  </si>
  <si>
    <t>A-0143</t>
  </si>
  <si>
    <t>Удержано из зарплаты</t>
  </si>
  <si>
    <t>1-й платёж, из зарплаты за сентябрь</t>
  </si>
  <si>
    <t>Ведомость 09/2026</t>
  </si>
  <si>
    <t>Полностью, из зарплаты за сентябрь</t>
  </si>
  <si>
    <t>Октябрь 2026</t>
  </si>
  <si>
    <t>Аванс по зарплате; единовременно из зарплаты за октябрь</t>
  </si>
  <si>
    <t>Учёт авансов сотрудникам</t>
  </si>
  <si>
    <t>Бесплатный шаблон Excel · stokexcel.com</t>
  </si>
  <si>
    <t>ИТОГИ</t>
  </si>
  <si>
    <t>КАК ПОЛЬЗОВАТЬСЯ?</t>
  </si>
  <si>
    <t>Сотрудников, получивших аванс (уникальных)</t>
  </si>
  <si>
    <t>1. При выдаче каждого аванса заполните и распечатайте вкладку «Расписка об авансе» и дайте сотруднику подписать; впишите график возврата в расписку.</t>
  </si>
  <si>
    <t>Сотрудники с открытым авансом</t>
  </si>
  <si>
    <t>2. Добавьте этот же аванс на вкладку «Данные» одной строкой со статусом «Аванс выдан»: дата, сотрудник, период зарплаты, сумма и № расписки.</t>
  </si>
  <si>
    <t>Всего открытых авансов</t>
  </si>
  <si>
    <t>3. В день выплаты зарплаты внесите удержанную сумму как «Удержано из зарплаты», а если сотрудник вернул деньги на руки — строкой «Возврат наличными».</t>
  </si>
  <si>
    <t>Выдано авансов (всего)</t>
  </si>
  <si>
    <t>4. Столбец «Остаток аванса» ведёт баланс каждого сотрудника по его строкам; «Текущий статус» показывает ОТКРЫТ / ЗАКРЫТ только в последней строке сотрудника.</t>
  </si>
  <si>
    <t>Удержано из зарплаты (всего)</t>
  </si>
  <si>
    <t>5. Вводите имя сотрудника в каждой строке ОДИНАКОВО (напр. «Ayşe Demir»); если отфильтровать столбец «Текущий статус» по значению «ОТКРЫТ», отобразятся все, у кого аванс не закрыт.</t>
  </si>
  <si>
    <t>Возвращено наличными (всего)</t>
  </si>
  <si>
    <t>Выдано авансов за месяц</t>
  </si>
  <si>
    <t>Когда Excel уже недостаточно: Ofisx в облаке, с телефона, автоматически →</t>
  </si>
  <si>
    <t>Удержано из зарплаты за месяц</t>
  </si>
  <si>
    <t>Банковская карта</t>
  </si>
  <si>
    <t>Чек</t>
  </si>
  <si>
    <t>Вексель</t>
  </si>
  <si>
    <t>Прочее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</si>
</sst>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00&quot; ₺&quot;"/>
  </numFmts>
  <fonts count="20" x14ac:knownFonts="1">
    <font>
      <color theme="1"/>
      <family val="2"/>
      <scheme val="minor"/>
      <sz val="11"/>
      <name val="Calibri"/>
    </font>
    <font>
      <b/>
      <color rgb="FF11213F"/>
      <sz val="13"/>
      <name val="Calibri"/>
    </font>
    <font>
      <b/>
      <color rgb="FF11213F"/>
      <sz val="16"/>
      <name val="Calibri"/>
    </font>
    <font>
      <color rgb="FF64748B"/>
      <sz val="9"/>
      <name val="Calibri"/>
    </font>
    <font>
      <color rgb="FF64748B"/>
      <sz val="10"/>
      <name val="Calibri"/>
    </font>
    <font>
      <b/>
      <color rgb="FF11213F"/>
      <sz val="11"/>
      <name val="Calibri"/>
    </font>
    <font>
      <b/>
      <color rgb="FFF59E0B"/>
      <sz val="9"/>
      <name val="Calibri"/>
    </font>
    <font>
      <sz val="10"/>
      <name val="Calibri"/>
    </font>
    <font>
      <b/>
      <color rgb="FF64748B"/>
      <sz val="9"/>
      <name val="Calibri"/>
    </font>
    <font>
      <b/>
      <u/>
      <color rgb="FF1D4ED8"/>
      <sz val="10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F3F6FB"/>
      </patternFill>
    </fill>
    <fill>
      <patternFill patternType="solid">
        <fgColor rgb="FF11213F"/>
      </patternFill>
    </fill>
    <fill>
      <patternFill patternType="solid">
        <fgColor rgb="FFF59E0B"/>
      </patternFill>
    </fill>
  </fills>
  <borders count="7">
    <border>
      <left/>
      <right/>
      <top/>
      <bottom/>
      <diagonal/>
    </border>
    <border>
      <left/>
      <right/>
      <top/>
      <bottom style="thin">
        <color rgb="FFCBD5E1"/>
      </bottom>
      <diagonal/>
    </border>
    <border>
      <left/>
      <right/>
      <top style="medium">
        <color rgb="FF11213F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right" vertical="center"/>
    </xf>
    <xf numFmtId="0" fontId="3" fillId="2" borderId="1" xfId="0" applyFont="1" applyFill="1" applyBorder="1" applyAlignment="1">
      <alignment vertical="center" wrapText="1"/>
    </xf>
    <xf numFmtId="0" fontId="4" fillId="0" borderId="0" xfId="0" applyFont="1" applyAlignment="1">
      <alignment vertical="center"/>
    </xf>
    <xf numFmtId="0" fontId="5" fillId="2" borderId="1" xfId="0" applyFont="1" applyFill="1" applyBorder="1" applyAlignment="1">
      <alignment horizontal="right" vertical="center"/>
    </xf>
    <xf numFmtId="0" fontId="6" fillId="0" borderId="0" xfId="0" applyFont="1"/>
    <xf numFmtId="164" fontId="5" fillId="2" borderId="1" xfId="0" applyNumberFormat="1" applyFont="1" applyFill="1" applyBorder="1" applyAlignment="1">
      <alignment horizontal="right" vertical="center"/>
    </xf>
    <xf numFmtId="0" fontId="0" fillId="0" borderId="2" xfId="0" applyBorder="1"/>
    <xf numFmtId="0" fontId="5" fillId="2" borderId="1" xfId="0" applyFont="1" applyFill="1" applyBorder="1" applyAlignment="1">
      <alignment vertical="center" wrapText="1"/>
    </xf>
    <xf numFmtId="165" fontId="5" fillId="2" borderId="1" xfId="0" applyNumberFormat="1" applyFont="1" applyFill="1" applyBorder="1" applyAlignment="1">
      <alignment horizontal="right" vertical="center"/>
    </xf>
    <xf numFmtId="165" fontId="5" fillId="2" borderId="1" xfId="0" applyNumberFormat="1" applyFont="1" applyFill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horizontal="center" wrapText="1"/>
    </xf>
    <xf numFmtId="0" fontId="0" fillId="0" borderId="3" xfId="0" applyBorder="1"/>
    <xf numFmtId="0" fontId="9" fillId="0" borderId="0" xfId="0" applyFont="1" applyAlignment="1">
      <alignment horizontal="center" vertical="center"/>
    </xf>
    <xf numFmtId="0" fontId="3" fillId="0" borderId="0" xfId="0" applyFont="1" applyAlignment="1">
      <alignment horizontal="center" wrapText="1"/>
    </xf>
    <xf numFmtId="0" fontId="10" fillId="3" borderId="4" xfId="0" applyFont="1" applyFill="1" applyBorder="1" applyAlignment="1">
      <alignment horizontal="center" vertical="center" wrapText="1"/>
    </xf>
    <xf numFmtId="164" fontId="11" fillId="0" borderId="5" xfId="0" applyNumberFormat="1" applyFont="1" applyBorder="1" applyAlignment="1">
      <alignment horizontal="center"/>
    </xf>
    <xf numFmtId="0" fontId="11" fillId="0" borderId="5" xfId="0" applyFont="1" applyBorder="1"/>
    <xf numFmtId="0" fontId="11" fillId="0" borderId="5" xfId="0" applyFont="1" applyBorder="1" applyAlignment="1">
      <alignment horizontal="center"/>
    </xf>
    <xf numFmtId="165" fontId="11" fillId="0" borderId="5" xfId="0" applyNumberFormat="1" applyFont="1" applyBorder="1"/>
    <xf numFmtId="164" fontId="11" fillId="2" borderId="5" xfId="0" applyNumberFormat="1" applyFont="1" applyFill="1" applyBorder="1" applyAlignment="1">
      <alignment horizontal="center"/>
    </xf>
    <xf numFmtId="0" fontId="11" fillId="2" borderId="5" xfId="0" applyFont="1" applyFill="1" applyBorder="1"/>
    <xf numFmtId="0" fontId="11" fillId="2" borderId="5" xfId="0" applyFont="1" applyFill="1" applyBorder="1" applyAlignment="1">
      <alignment horizontal="center"/>
    </xf>
    <xf numFmtId="165" fontId="11" fillId="2" borderId="5" xfId="0" applyNumberFormat="1" applyFont="1" applyFill="1" applyBorder="1"/>
    <xf numFmtId="0" fontId="12" fillId="0" borderId="0" xfId="0" applyFont="1"/>
    <xf numFmtId="0" fontId="13" fillId="0" borderId="0" xfId="0" applyFont="1"/>
    <xf numFmtId="0" fontId="14" fillId="3" borderId="0" xfId="0" applyFont="1" applyFill="1"/>
    <xf numFmtId="0" fontId="0" fillId="3" borderId="0" xfId="0" applyFill="1"/>
    <xf numFmtId="0" fontId="14" fillId="4" borderId="0" xfId="0" applyFont="1" applyFill="1"/>
    <xf numFmtId="0" fontId="15" fillId="0" borderId="6" xfId="0" applyFont="1" applyBorder="1"/>
    <xf numFmtId="3" fontId="16" fillId="0" borderId="6" xfId="0" applyNumberFormat="1" applyFont="1" applyBorder="1" applyAlignment="1">
      <alignment horizontal="right"/>
    </xf>
    <xf numFmtId="0" fontId="17" fillId="0" borderId="0" xfId="0" applyFont="1" applyAlignment="1">
      <alignment vertical="top" wrapText="1"/>
    </xf>
    <xf numFmtId="165" fontId="16" fillId="0" borderId="6" xfId="0" applyNumberFormat="1" applyFont="1" applyBorder="1" applyAlignment="1">
      <alignment horizontal="right"/>
    </xf>
    <xf numFmtId="0" fontId="18" fillId="0" borderId="0" xfId="0" applyFont="1"/>
    <xf numFmtId="0" fontId="19" fillId="3" borderId="0" xfId="0" applyFont="1" applyFill="1"/>
  </cellXfs>
  <cellStyles count="1">
    <cellStyle name="Normal" xfId="0" builtinId="0"/>
  </cellStyles>
  <dxfs count="3">
    <dxf>
      <font>
        <color rgb="FF92400E"/>
      </font>
      <fill>
        <patternFill patternType="solid">
          <bgColor rgb="FFFEF3C7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b/>
        <color rgb="FF991B1B"/>
      </font>
      <fill>
        <patternFill patternType="solid">
          <bgColor rgb="FFFEE2E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personel-avans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personel-ava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E21"/>
  <sheetViews>
    <sheetView workbookViewId="0" showGridLines="0" zoomScale="100" zoomScaleNormal="100"/>
  </sheetViews>
  <sheetFormatPr defaultRowHeight="15" outlineLevelRow="0" outlineLevelCol="0" x14ac:dyDescent="55"/>
  <cols>
    <col min="1" max="1" width="3" customWidth="1"/>
    <col min="2" max="2" width="24" customWidth="1"/>
    <col min="3" max="3" width="22" customWidth="1"/>
    <col min="4" max="4" width="18" customWidth="1"/>
    <col min="5" max="5" width="26" customWidth="1"/>
    <col min="6" max="6" width="3" customWidth="1"/>
  </cols>
  <sheetData>
    <row r="2" ht="26" customHeight="1" spans="2:5" x14ac:dyDescent="0.25">
      <c r="B2" s="1" t="s">
        <v>0</v>
      </c>
      <c r="C2" s="1"/>
      <c r="D2" s="2" t="s">
        <v>1</v>
      </c>
      <c r="E2" s="2"/>
    </row>
    <row r="3" ht="19" customHeight="1" spans="2:5" x14ac:dyDescent="0.25">
      <c r="B3" s="3" t="s">
        <v>2</v>
      </c>
      <c r="C3" s="3"/>
      <c r="D3" s="4" t="s">
        <v>3</v>
      </c>
      <c r="E3" s="5" t="s">
        <v>4</v>
      </c>
    </row>
    <row r="4" ht="19" customHeight="1" spans="2:5" x14ac:dyDescent="0.25">
      <c r="B4" s="6" t="s">
        <v>5</v>
      </c>
      <c r="C4" s="6"/>
      <c r="D4" s="4" t="s">
        <v>6</v>
      </c>
      <c r="E4" s="7">
        <v>46296</v>
      </c>
    </row>
    <row r="5" spans="2:5" x14ac:dyDescent="0.25">
      <c r="B5" s="8"/>
      <c r="C5" s="8"/>
      <c r="D5" s="8"/>
      <c r="E5" s="8"/>
    </row>
    <row r="6" ht="21" customHeight="1" spans="2:5" x14ac:dyDescent="0.25">
      <c r="B6" s="4" t="s">
        <v>7</v>
      </c>
      <c r="C6" s="9" t="s">
        <v>8</v>
      </c>
      <c r="D6" s="9"/>
      <c r="E6" s="9"/>
    </row>
    <row r="7" ht="21" customHeight="1" spans="2:5" x14ac:dyDescent="0.25">
      <c r="B7" s="4" t="s">
        <v>9</v>
      </c>
      <c r="C7" s="9" t="s">
        <v>10</v>
      </c>
      <c r="D7" s="9"/>
      <c r="E7" s="9"/>
    </row>
    <row r="8" ht="21" customHeight="1" spans="2:5" x14ac:dyDescent="0.25">
      <c r="B8" s="4" t="s">
        <v>11</v>
      </c>
      <c r="C8" s="10">
        <v>2500</v>
      </c>
      <c r="D8" s="4" t="s">
        <v>12</v>
      </c>
      <c r="E8" s="9" t="s">
        <v>13</v>
      </c>
    </row>
    <row r="9" ht="21" customHeight="1" spans="2:5" x14ac:dyDescent="0.25">
      <c r="B9" s="4" t="s">
        <v>14</v>
      </c>
      <c r="C9" s="9" t="s">
        <v>15</v>
      </c>
      <c r="D9" s="9"/>
      <c r="E9" s="9"/>
    </row>
    <row r="10" ht="21" customHeight="1" spans="2:5" x14ac:dyDescent="0.25">
      <c r="B10" s="4" t="s">
        <v>16</v>
      </c>
      <c r="C10" s="9" t="s">
        <v>17</v>
      </c>
      <c r="D10" s="9"/>
      <c r="E10" s="9"/>
    </row>
    <row r="11" ht="21" customHeight="1" spans="2:5" x14ac:dyDescent="0.25">
      <c r="B11" s="4" t="s">
        <v>18</v>
      </c>
      <c r="C11" s="9" t="s">
        <v>19</v>
      </c>
      <c r="D11" s="9"/>
      <c r="E11" s="9"/>
    </row>
    <row r="12" ht="21" customHeight="1" spans="2:5" x14ac:dyDescent="0.25">
      <c r="B12" s="4" t="s">
        <v>20</v>
      </c>
      <c r="C12" s="11">
        <v>0</v>
      </c>
      <c r="D12" s="11"/>
      <c r="E12" s="11"/>
    </row>
    <row r="14" ht="30" customHeight="1" spans="2:5" x14ac:dyDescent="0.25">
      <c r="B14" s="12" t="s">
        <v>21</v>
      </c>
      <c r="C14" s="12"/>
      <c r="D14" s="12"/>
      <c r="E14" s="12"/>
    </row>
    <row r="15" ht="26" customHeight="1" spans="2:5" x14ac:dyDescent="0.25">
      <c r="B15" s="13" t="s">
        <v>22</v>
      </c>
      <c r="C15" s="13" t="s">
        <v>23</v>
      </c>
      <c r="D15" s="13"/>
      <c r="E15" s="13"/>
    </row>
    <row r="16" spans="2:5" x14ac:dyDescent="0.25">
      <c r="B16" s="14"/>
      <c r="C16" s="14"/>
      <c r="D16" s="14"/>
      <c r="E16" s="14"/>
    </row>
    <row r="17" spans="2:5" x14ac:dyDescent="0.25">
      <c r="B17" s="14"/>
      <c r="C17" s="14"/>
      <c r="D17" s="14"/>
      <c r="E17" s="14"/>
    </row>
    <row r="18" spans="2:5" x14ac:dyDescent="0.25">
      <c r="B18" s="14"/>
      <c r="C18" s="14"/>
      <c r="D18" s="14"/>
      <c r="E18" s="14"/>
    </row>
    <row r="20" ht="22" customHeight="1" spans="2:5" x14ac:dyDescent="0.25">
      <c r="B20" s="15" t="s">
        <v>24</v>
      </c>
      <c r="C20" s="15"/>
      <c r="D20" s="15"/>
      <c r="E20" s="15"/>
    </row>
    <row r="21" ht="26" customHeight="1" spans="2:5" x14ac:dyDescent="0.25">
      <c r="B21" s="16" t="s">
        <v>25</v>
      </c>
      <c r="C21" s="16"/>
      <c r="D21" s="16"/>
      <c r="E21" s="16"/>
    </row>
  </sheetData>
  <mergeCells count="16">
    <mergeCell ref="B2:C2"/>
    <mergeCell ref="D2:E2"/>
    <mergeCell ref="B3:C3"/>
    <mergeCell ref="B4:C4"/>
    <mergeCell ref="C6:E6"/>
    <mergeCell ref="C7:E7"/>
    <mergeCell ref="C9:E9"/>
    <mergeCell ref="C10:E10"/>
    <mergeCell ref="C11:E11"/>
    <mergeCell ref="C12:E12"/>
    <mergeCell ref="B14:E14"/>
    <mergeCell ref="C15:E15"/>
    <mergeCell ref="C16:E18"/>
    <mergeCell ref="B16:B18"/>
    <mergeCell ref="B20:E20"/>
    <mergeCell ref="B21:E21"/>
  </mergeCells>
  <dataValidations count="1">
    <dataValidation type="list" allowBlank="1" showErrorMessage="1" errorTitle="Недопустимое значение" error="Выберите значение из списка." sqref="E8">
      <formula1>"Наличные,Банковский перевод,Банковская карта,Чек,Вексель,Прочее"</formula1>
    </dataValidation>
  </dataValidations>
  <hyperlinks>
    <hyperlink ref="B20" r:id="rId1"/>
  </hyperlinks>
  <pageMargins left="0.5" right="0.5" top="0.5" bottom="0.5" header="0.3" footer="0.3"/>
  <pageSetup paperSize="9" orientation="portrait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3" customWidth="1"/>
    <col min="2" max="2" width="20" customWidth="1"/>
    <col min="3" max="3" width="17" customWidth="1"/>
    <col min="4" max="4" width="13" customWidth="1"/>
    <col min="5" max="5" width="34" customWidth="1"/>
    <col min="6" max="6" width="14" customWidth="1"/>
    <col min="7" max="7" width="13" customWidth="1"/>
    <col min="8" max="9" width="15" customWidth="1"/>
    <col min="10" max="10" width="17" customWidth="1"/>
    <col min="11" max="11" width="15" customWidth="1"/>
  </cols>
  <sheetData>
    <row r="1" ht="26" customHeight="1" spans="1:11" x14ac:dyDescent="0.25">
      <c r="A1" s="17" t="s">
        <v>6</v>
      </c>
      <c r="B1" s="17" t="s">
        <v>26</v>
      </c>
      <c r="C1" s="17" t="s">
        <v>27</v>
      </c>
      <c r="D1" s="17" t="s">
        <v>28</v>
      </c>
      <c r="E1" s="17" t="s">
        <v>29</v>
      </c>
      <c r="F1" s="17" t="s">
        <v>12</v>
      </c>
      <c r="G1" s="17" t="s">
        <v>30</v>
      </c>
      <c r="H1" s="17" t="s">
        <v>31</v>
      </c>
      <c r="I1" s="17" t="s">
        <v>32</v>
      </c>
      <c r="J1" s="17" t="s">
        <v>33</v>
      </c>
      <c r="K1" s="17" t="s">
        <v>34</v>
      </c>
    </row>
    <row r="2" spans="1:11" x14ac:dyDescent="0.25">
      <c r="A2" s="18">
        <v>46267</v>
      </c>
      <c r="B2" s="19" t="s">
        <v>35</v>
      </c>
      <c r="C2" s="19" t="s">
        <v>36</v>
      </c>
      <c r="D2" s="20" t="s">
        <v>37</v>
      </c>
      <c r="E2" s="19" t="s">
        <v>38</v>
      </c>
      <c r="F2" s="19" t="s">
        <v>39</v>
      </c>
      <c r="G2" s="21">
        <v>6000</v>
      </c>
      <c r="H2" s="20" t="s">
        <v>40</v>
      </c>
      <c r="I2" s="21">
        <f>IF(OR(B2="",G2=""),"",IF(C2="Аванс выдан",G2,-G2))</f>
      </c>
      <c r="J2" s="21">
        <f>IF(B2="","",SUMIFS($I$2:$I2,$B$2:$B2,B2))</f>
      </c>
      <c r="K2" s="20">
        <f>IF(B2="","",IF(COUNTIF($B2:$B$300,B2)&gt;1,"",IF(J2&gt;0.004,"ОТКРЫТ",IF(J2&lt;-0.004,"УДЕРЖАНО ЛИШНЕЕ","ЗАКРЫТО"))))</f>
      </c>
    </row>
    <row r="3" spans="1:11" x14ac:dyDescent="0.25">
      <c r="A3" s="22">
        <v>46270</v>
      </c>
      <c r="B3" s="23" t="s">
        <v>8</v>
      </c>
      <c r="C3" s="23" t="s">
        <v>36</v>
      </c>
      <c r="D3" s="24" t="s">
        <v>37</v>
      </c>
      <c r="E3" s="23" t="s">
        <v>17</v>
      </c>
      <c r="F3" s="23" t="s">
        <v>13</v>
      </c>
      <c r="G3" s="25">
        <v>3000</v>
      </c>
      <c r="H3" s="24" t="s">
        <v>41</v>
      </c>
      <c r="I3" s="25">
        <f>IF(OR(B3="",G3=""),"",IF(C3="Аванс выдан",G3,-G3))</f>
      </c>
      <c r="J3" s="25">
        <f>IF(B3="","",SUMIFS($I$2:$I3,$B$2:$B3,B3))</f>
      </c>
      <c r="K3" s="24">
        <f>IF(B3="","",IF(COUNTIF($B3:$B$300,B3)&gt;1,"",IF(J3&gt;0.004,"ОТКРЫТ",IF(J3&lt;-0.004,"УДЕРЖАНО ЛИШНЕЕ","ЗАКРЫТО"))))</f>
      </c>
    </row>
    <row r="4" spans="1:11" x14ac:dyDescent="0.25">
      <c r="A4" s="18">
        <v>46277</v>
      </c>
      <c r="B4" s="19" t="s">
        <v>42</v>
      </c>
      <c r="C4" s="19" t="s">
        <v>36</v>
      </c>
      <c r="D4" s="20" t="s">
        <v>37</v>
      </c>
      <c r="E4" s="19" t="s">
        <v>43</v>
      </c>
      <c r="F4" s="19" t="s">
        <v>39</v>
      </c>
      <c r="G4" s="21">
        <v>2000</v>
      </c>
      <c r="H4" s="20" t="s">
        <v>44</v>
      </c>
      <c r="I4" s="21">
        <f>IF(OR(B4="",G4=""),"",IF(C4="Аванс выдан",G4,-G4))</f>
      </c>
      <c r="J4" s="21">
        <f>IF(B4="","",SUMIFS($I$2:$I4,$B$2:$B4,B4))</f>
      </c>
      <c r="K4" s="20">
        <f>IF(B4="","",IF(COUNTIF($B4:$B$300,B4)&gt;1,"",IF(J4&gt;0.004,"ОТКРЫТ",IF(J4&lt;-0.004,"УДЕРЖАНО ЛИШНЕЕ","ЗАКРЫТО"))))</f>
      </c>
    </row>
    <row r="5" spans="1:11" x14ac:dyDescent="0.25">
      <c r="A5" s="22">
        <v>46291</v>
      </c>
      <c r="B5" s="23" t="s">
        <v>42</v>
      </c>
      <c r="C5" s="23" t="s">
        <v>45</v>
      </c>
      <c r="D5" s="24" t="s">
        <v>37</v>
      </c>
      <c r="E5" s="23" t="s">
        <v>46</v>
      </c>
      <c r="F5" s="23" t="s">
        <v>39</v>
      </c>
      <c r="G5" s="25">
        <v>2000</v>
      </c>
      <c r="H5" s="24" t="s">
        <v>47</v>
      </c>
      <c r="I5" s="25">
        <f>IF(OR(B5="",G5=""),"",IF(C5="Аванс выдан",G5,-G5))</f>
      </c>
      <c r="J5" s="25">
        <f>IF(B5="","",SUMIFS($I$2:$I5,$B$2:$B5,B5))</f>
      </c>
      <c r="K5" s="24">
        <f>IF(B5="","",IF(COUNTIF($B5:$B$300,B5)&gt;1,"",IF(J5&gt;0.004,"ОТКРЫТ",IF(J5&lt;-0.004,"УДЕРЖАНО ЛИШНЕЕ","ЗАКРЫТО"))))</f>
      </c>
    </row>
    <row r="6" spans="1:11" x14ac:dyDescent="0.25">
      <c r="A6" s="18">
        <v>46295</v>
      </c>
      <c r="B6" s="19" t="s">
        <v>35</v>
      </c>
      <c r="C6" s="19" t="s">
        <v>48</v>
      </c>
      <c r="D6" s="20" t="s">
        <v>37</v>
      </c>
      <c r="E6" s="19" t="s">
        <v>49</v>
      </c>
      <c r="F6" s="19"/>
      <c r="G6" s="21">
        <v>3000</v>
      </c>
      <c r="H6" s="20" t="s">
        <v>50</v>
      </c>
      <c r="I6" s="21">
        <f>IF(OR(B6="",G6=""),"",IF(C6="Аванс выдан",G6,-G6))</f>
      </c>
      <c r="J6" s="21">
        <f>IF(B6="","",SUMIFS($I$2:$I6,$B$2:$B6,B6))</f>
      </c>
      <c r="K6" s="20">
        <f>IF(B6="","",IF(COUNTIF($B6:$B$300,B6)&gt;1,"",IF(J6&gt;0.004,"ОТКРЫТ",IF(J6&lt;-0.004,"УДЕРЖАНО ЛИШНЕЕ","ЗАКРЫТО"))))</f>
      </c>
    </row>
    <row r="7" spans="1:11" x14ac:dyDescent="0.25">
      <c r="A7" s="22">
        <v>46295</v>
      </c>
      <c r="B7" s="23" t="s">
        <v>8</v>
      </c>
      <c r="C7" s="23" t="s">
        <v>48</v>
      </c>
      <c r="D7" s="24" t="s">
        <v>37</v>
      </c>
      <c r="E7" s="23" t="s">
        <v>51</v>
      </c>
      <c r="F7" s="23"/>
      <c r="G7" s="25">
        <v>3000</v>
      </c>
      <c r="H7" s="24" t="s">
        <v>50</v>
      </c>
      <c r="I7" s="25">
        <f>IF(OR(B7="",G7=""),"",IF(C7="Аванс выдан",G7,-G7))</f>
      </c>
      <c r="J7" s="25">
        <f>IF(B7="","",SUMIFS($I$2:$I7,$B$2:$B7,B7))</f>
      </c>
      <c r="K7" s="24">
        <f>IF(B7="","",IF(COUNTIF($B7:$B$300,B7)&gt;1,"",IF(J7&gt;0.004,"ОТКРЫТ",IF(J7&lt;-0.004,"УДЕРЖАНО ЛИШНЕЕ","ЗАКРЫТО"))))</f>
      </c>
    </row>
    <row r="8" spans="1:11" x14ac:dyDescent="0.25">
      <c r="A8" s="18">
        <v>46296</v>
      </c>
      <c r="B8" s="19" t="s">
        <v>8</v>
      </c>
      <c r="C8" s="19" t="s">
        <v>36</v>
      </c>
      <c r="D8" s="20" t="s">
        <v>52</v>
      </c>
      <c r="E8" s="19" t="s">
        <v>53</v>
      </c>
      <c r="F8" s="19" t="s">
        <v>13</v>
      </c>
      <c r="G8" s="21">
        <v>2500</v>
      </c>
      <c r="H8" s="20" t="s">
        <v>4</v>
      </c>
      <c r="I8" s="21">
        <f>IF(OR(B8="",G8=""),"",IF(C8="Аванс выдан",G8,-G8))</f>
      </c>
      <c r="J8" s="21">
        <f>IF(B8="","",SUMIFS($I$2:$I8,$B$2:$B8,B8))</f>
      </c>
      <c r="K8" s="20">
        <f>IF(B8="","",IF(COUNTIF($B8:$B$300,B8)&gt;1,"",IF(J8&gt;0.004,"ОТКРЫТ",IF(J8&lt;-0.004,"УДЕРЖАНО ЛИШНЕЕ","ЗАКРЫТО"))))</f>
      </c>
    </row>
    <row r="9" spans="1:11" x14ac:dyDescent="0.25">
      <c r="A9" s="22"/>
      <c r="B9" s="23"/>
      <c r="C9" s="23"/>
      <c r="D9" s="24"/>
      <c r="E9" s="23"/>
      <c r="F9" s="23"/>
      <c r="G9" s="25"/>
      <c r="H9" s="24"/>
      <c r="I9" s="25">
        <f>IF(OR(B9="",G9=""),"",IF(C9="Аванс выдан",G9,-G9))</f>
      </c>
      <c r="J9" s="25">
        <f>IF(B9="","",SUMIFS($I$2:$I9,$B$2:$B9,B9))</f>
      </c>
      <c r="K9" s="24">
        <f>IF(B9="","",IF(COUNTIF($B9:$B$300,B9)&gt;1,"",IF(J9&gt;0.004,"ОТКРЫТ",IF(J9&lt;-0.004,"УДЕРЖАНО ЛИШНЕЕ","ЗАКРЫТО"))))</f>
      </c>
    </row>
    <row r="10" spans="1:11" x14ac:dyDescent="0.25">
      <c r="A10" s="18"/>
      <c r="B10" s="19"/>
      <c r="C10" s="19"/>
      <c r="D10" s="20"/>
      <c r="E10" s="19"/>
      <c r="F10" s="19"/>
      <c r="G10" s="21"/>
      <c r="H10" s="20"/>
      <c r="I10" s="21">
        <f>IF(OR(B10="",G10=""),"",IF(C10="Аванс выдан",G10,-G10))</f>
      </c>
      <c r="J10" s="21">
        <f>IF(B10="","",SUMIFS($I$2:$I10,$B$2:$B10,B10))</f>
      </c>
      <c r="K10" s="20">
        <f>IF(B10="","",IF(COUNTIF($B10:$B$300,B10)&gt;1,"",IF(J10&gt;0.004,"ОТКРЫТ",IF(J10&lt;-0.004,"УДЕРЖАНО ЛИШНЕЕ","ЗАКРЫТО"))))</f>
      </c>
    </row>
    <row r="11" spans="1:11" x14ac:dyDescent="0.25">
      <c r="A11" s="22"/>
      <c r="B11" s="23"/>
      <c r="C11" s="23"/>
      <c r="D11" s="24"/>
      <c r="E11" s="23"/>
      <c r="F11" s="23"/>
      <c r="G11" s="25"/>
      <c r="H11" s="24"/>
      <c r="I11" s="25">
        <f>IF(OR(B11="",G11=""),"",IF(C11="Аванс выдан",G11,-G11))</f>
      </c>
      <c r="J11" s="25">
        <f>IF(B11="","",SUMIFS($I$2:$I11,$B$2:$B11,B11))</f>
      </c>
      <c r="K11" s="24">
        <f>IF(B11="","",IF(COUNTIF($B11:$B$300,B11)&gt;1,"",IF(J11&gt;0.004,"ОТКРЫТ",IF(J11&lt;-0.004,"УДЕРЖАНО ЛИШНЕЕ","ЗАКРЫТО"))))</f>
      </c>
    </row>
    <row r="12" spans="1:11" x14ac:dyDescent="0.25">
      <c r="A12" s="18"/>
      <c r="B12" s="19"/>
      <c r="C12" s="19"/>
      <c r="D12" s="20"/>
      <c r="E12" s="19"/>
      <c r="F12" s="19"/>
      <c r="G12" s="21"/>
      <c r="H12" s="20"/>
      <c r="I12" s="21">
        <f>IF(OR(B12="",G12=""),"",IF(C12="Аванс выдан",G12,-G12))</f>
      </c>
      <c r="J12" s="21">
        <f>IF(B12="","",SUMIFS($I$2:$I12,$B$2:$B12,B12))</f>
      </c>
      <c r="K12" s="20">
        <f>IF(B12="","",IF(COUNTIF($B12:$B$300,B12)&gt;1,"",IF(J12&gt;0.004,"ОТКРЫТ",IF(J12&lt;-0.004,"УДЕРЖАНО ЛИШНЕЕ","ЗАКРЫТО"))))</f>
      </c>
    </row>
    <row r="13" spans="1:11" x14ac:dyDescent="0.25">
      <c r="A13" s="22"/>
      <c r="B13" s="23"/>
      <c r="C13" s="23"/>
      <c r="D13" s="24"/>
      <c r="E13" s="23"/>
      <c r="F13" s="23"/>
      <c r="G13" s="25"/>
      <c r="H13" s="24"/>
      <c r="I13" s="25">
        <f>IF(OR(B13="",G13=""),"",IF(C13="Аванс выдан",G13,-G13))</f>
      </c>
      <c r="J13" s="25">
        <f>IF(B13="","",SUMIFS($I$2:$I13,$B$2:$B13,B13))</f>
      </c>
      <c r="K13" s="24">
        <f>IF(B13="","",IF(COUNTIF($B13:$B$300,B13)&gt;1,"",IF(J13&gt;0.004,"ОТКРЫТ",IF(J13&lt;-0.004,"УДЕРЖАНО ЛИШНЕЕ","ЗАКРЫТО"))))</f>
      </c>
    </row>
    <row r="14" spans="1:11" x14ac:dyDescent="0.25">
      <c r="A14" s="18"/>
      <c r="B14" s="19"/>
      <c r="C14" s="19"/>
      <c r="D14" s="20"/>
      <c r="E14" s="19"/>
      <c r="F14" s="19"/>
      <c r="G14" s="21"/>
      <c r="H14" s="20"/>
      <c r="I14" s="21">
        <f>IF(OR(B14="",G14=""),"",IF(C14="Аванс выдан",G14,-G14))</f>
      </c>
      <c r="J14" s="21">
        <f>IF(B14="","",SUMIFS($I$2:$I14,$B$2:$B14,B14))</f>
      </c>
      <c r="K14" s="20">
        <f>IF(B14="","",IF(COUNTIF($B14:$B$300,B14)&gt;1,"",IF(J14&gt;0.004,"ОТКРЫТ",IF(J14&lt;-0.004,"УДЕРЖАНО ЛИШНЕЕ","ЗАКРЫТО"))))</f>
      </c>
    </row>
    <row r="15" spans="1:11" x14ac:dyDescent="0.25">
      <c r="A15" s="22"/>
      <c r="B15" s="23"/>
      <c r="C15" s="23"/>
      <c r="D15" s="24"/>
      <c r="E15" s="23"/>
      <c r="F15" s="23"/>
      <c r="G15" s="25"/>
      <c r="H15" s="24"/>
      <c r="I15" s="25">
        <f>IF(OR(B15="",G15=""),"",IF(C15="Аванс выдан",G15,-G15))</f>
      </c>
      <c r="J15" s="25">
        <f>IF(B15="","",SUMIFS($I$2:$I15,$B$2:$B15,B15))</f>
      </c>
      <c r="K15" s="24">
        <f>IF(B15="","",IF(COUNTIF($B15:$B$300,B15)&gt;1,"",IF(J15&gt;0.004,"ОТКРЫТ",IF(J15&lt;-0.004,"УДЕРЖАНО ЛИШНЕЕ","ЗАКРЫТО"))))</f>
      </c>
    </row>
    <row r="16" spans="1:11" x14ac:dyDescent="0.25">
      <c r="A16" s="18"/>
      <c r="B16" s="19"/>
      <c r="C16" s="19"/>
      <c r="D16" s="20"/>
      <c r="E16" s="19"/>
      <c r="F16" s="19"/>
      <c r="G16" s="21"/>
      <c r="H16" s="20"/>
      <c r="I16" s="21">
        <f>IF(OR(B16="",G16=""),"",IF(C16="Аванс выдан",G16,-G16))</f>
      </c>
      <c r="J16" s="21">
        <f>IF(B16="","",SUMIFS($I$2:$I16,$B$2:$B16,B16))</f>
      </c>
      <c r="K16" s="20">
        <f>IF(B16="","",IF(COUNTIF($B16:$B$300,B16)&gt;1,"",IF(J16&gt;0.004,"ОТКРЫТ",IF(J16&lt;-0.004,"УДЕРЖАНО ЛИШНЕЕ","ЗАКРЫТО"))))</f>
      </c>
    </row>
    <row r="17" spans="1:11" x14ac:dyDescent="0.25">
      <c r="A17" s="22"/>
      <c r="B17" s="23"/>
      <c r="C17" s="23"/>
      <c r="D17" s="24"/>
      <c r="E17" s="23"/>
      <c r="F17" s="23"/>
      <c r="G17" s="25"/>
      <c r="H17" s="24"/>
      <c r="I17" s="25">
        <f>IF(OR(B17="",G17=""),"",IF(C17="Аванс выдан",G17,-G17))</f>
      </c>
      <c r="J17" s="25">
        <f>IF(B17="","",SUMIFS($I$2:$I17,$B$2:$B17,B17))</f>
      </c>
      <c r="K17" s="24">
        <f>IF(B17="","",IF(COUNTIF($B17:$B$300,B17)&gt;1,"",IF(J17&gt;0.004,"ОТКРЫТ",IF(J17&lt;-0.004,"УДЕРЖАНО ЛИШНЕЕ","ЗАКРЫТО"))))</f>
      </c>
    </row>
    <row r="18" spans="1:11" x14ac:dyDescent="0.25">
      <c r="A18" s="18"/>
      <c r="B18" s="19"/>
      <c r="C18" s="19"/>
      <c r="D18" s="20"/>
      <c r="E18" s="19"/>
      <c r="F18" s="19"/>
      <c r="G18" s="21"/>
      <c r="H18" s="20"/>
      <c r="I18" s="21">
        <f>IF(OR(B18="",G18=""),"",IF(C18="Аванс выдан",G18,-G18))</f>
      </c>
      <c r="J18" s="21">
        <f>IF(B18="","",SUMIFS($I$2:$I18,$B$2:$B18,B18))</f>
      </c>
      <c r="K18" s="20">
        <f>IF(B18="","",IF(COUNTIF($B18:$B$300,B18)&gt;1,"",IF(J18&gt;0.004,"ОТКРЫТ",IF(J18&lt;-0.004,"УДЕРЖАНО ЛИШНЕЕ","ЗАКРЫТО"))))</f>
      </c>
    </row>
    <row r="19" spans="1:11" x14ac:dyDescent="0.25">
      <c r="A19" s="22"/>
      <c r="B19" s="23"/>
      <c r="C19" s="23"/>
      <c r="D19" s="24"/>
      <c r="E19" s="23"/>
      <c r="F19" s="23"/>
      <c r="G19" s="25"/>
      <c r="H19" s="24"/>
      <c r="I19" s="25">
        <f>IF(OR(B19="",G19=""),"",IF(C19="Аванс выдан",G19,-G19))</f>
      </c>
      <c r="J19" s="25">
        <f>IF(B19="","",SUMIFS($I$2:$I19,$B$2:$B19,B19))</f>
      </c>
      <c r="K19" s="24">
        <f>IF(B19="","",IF(COUNTIF($B19:$B$300,B19)&gt;1,"",IF(J19&gt;0.004,"ОТКРЫТ",IF(J19&lt;-0.004,"УДЕРЖАНО ЛИШНЕЕ","ЗАКРЫТО"))))</f>
      </c>
    </row>
    <row r="20" spans="1:11" x14ac:dyDescent="0.25">
      <c r="A20" s="18"/>
      <c r="B20" s="19"/>
      <c r="C20" s="19"/>
      <c r="D20" s="20"/>
      <c r="E20" s="19"/>
      <c r="F20" s="19"/>
      <c r="G20" s="21"/>
      <c r="H20" s="20"/>
      <c r="I20" s="21">
        <f>IF(OR(B20="",G20=""),"",IF(C20="Аванс выдан",G20,-G20))</f>
      </c>
      <c r="J20" s="21">
        <f>IF(B20="","",SUMIFS($I$2:$I20,$B$2:$B20,B20))</f>
      </c>
      <c r="K20" s="20">
        <f>IF(B20="","",IF(COUNTIF($B20:$B$300,B20)&gt;1,"",IF(J20&gt;0.004,"ОТКРЫТ",IF(J20&lt;-0.004,"УДЕРЖАНО ЛИШНЕЕ","ЗАКРЫТО"))))</f>
      </c>
    </row>
    <row r="21" spans="1:11" x14ac:dyDescent="0.25">
      <c r="A21" s="22"/>
      <c r="B21" s="23"/>
      <c r="C21" s="23"/>
      <c r="D21" s="24"/>
      <c r="E21" s="23"/>
      <c r="F21" s="23"/>
      <c r="G21" s="25"/>
      <c r="H21" s="24"/>
      <c r="I21" s="25">
        <f>IF(OR(B21="",G21=""),"",IF(C21="Аванс выдан",G21,-G21))</f>
      </c>
      <c r="J21" s="25">
        <f>IF(B21="","",SUMIFS($I$2:$I21,$B$2:$B21,B21))</f>
      </c>
      <c r="K21" s="24">
        <f>IF(B21="","",IF(COUNTIF($B21:$B$300,B21)&gt;1,"",IF(J21&gt;0.004,"ОТКРЫТ",IF(J21&lt;-0.004,"УДЕРЖАНО ЛИШНЕЕ","ЗАКРЫТО"))))</f>
      </c>
    </row>
    <row r="22" spans="1:11" x14ac:dyDescent="0.25">
      <c r="A22" s="18"/>
      <c r="B22" s="19"/>
      <c r="C22" s="19"/>
      <c r="D22" s="20"/>
      <c r="E22" s="19"/>
      <c r="F22" s="19"/>
      <c r="G22" s="21"/>
      <c r="H22" s="20"/>
      <c r="I22" s="21">
        <f>IF(OR(B22="",G22=""),"",IF(C22="Аванс выдан",G22,-G22))</f>
      </c>
      <c r="J22" s="21">
        <f>IF(B22="","",SUMIFS($I$2:$I22,$B$2:$B22,B22))</f>
      </c>
      <c r="K22" s="20">
        <f>IF(B22="","",IF(COUNTIF($B22:$B$300,B22)&gt;1,"",IF(J22&gt;0.004,"ОТКРЫТ",IF(J22&lt;-0.004,"УДЕРЖАНО ЛИШНЕЕ","ЗАКРЫТО"))))</f>
      </c>
    </row>
    <row r="23" spans="1:11" x14ac:dyDescent="0.25">
      <c r="A23" s="22"/>
      <c r="B23" s="23"/>
      <c r="C23" s="23"/>
      <c r="D23" s="24"/>
      <c r="E23" s="23"/>
      <c r="F23" s="23"/>
      <c r="G23" s="25"/>
      <c r="H23" s="24"/>
      <c r="I23" s="25">
        <f>IF(OR(B23="",G23=""),"",IF(C23="Аванс выдан",G23,-G23))</f>
      </c>
      <c r="J23" s="25">
        <f>IF(B23="","",SUMIFS($I$2:$I23,$B$2:$B23,B23))</f>
      </c>
      <c r="K23" s="24">
        <f>IF(B23="","",IF(COUNTIF($B23:$B$300,B23)&gt;1,"",IF(J23&gt;0.004,"ОТКРЫТ",IF(J23&lt;-0.004,"УДЕРЖАНО ЛИШНЕЕ","ЗАКРЫТО"))))</f>
      </c>
    </row>
    <row r="24" spans="1:11" x14ac:dyDescent="0.25">
      <c r="A24" s="18"/>
      <c r="B24" s="19"/>
      <c r="C24" s="19"/>
      <c r="D24" s="20"/>
      <c r="E24" s="19"/>
      <c r="F24" s="19"/>
      <c r="G24" s="21"/>
      <c r="H24" s="20"/>
      <c r="I24" s="21">
        <f>IF(OR(B24="",G24=""),"",IF(C24="Аванс выдан",G24,-G24))</f>
      </c>
      <c r="J24" s="21">
        <f>IF(B24="","",SUMIFS($I$2:$I24,$B$2:$B24,B24))</f>
      </c>
      <c r="K24" s="20">
        <f>IF(B24="","",IF(COUNTIF($B24:$B$300,B24)&gt;1,"",IF(J24&gt;0.004,"ОТКРЫТ",IF(J24&lt;-0.004,"УДЕРЖАНО ЛИШНЕЕ","ЗАКРЫТО"))))</f>
      </c>
    </row>
    <row r="25" spans="1:11" x14ac:dyDescent="0.25">
      <c r="A25" s="22"/>
      <c r="B25" s="23"/>
      <c r="C25" s="23"/>
      <c r="D25" s="24"/>
      <c r="E25" s="23"/>
      <c r="F25" s="23"/>
      <c r="G25" s="25"/>
      <c r="H25" s="24"/>
      <c r="I25" s="25">
        <f>IF(OR(B25="",G25=""),"",IF(C25="Аванс выдан",G25,-G25))</f>
      </c>
      <c r="J25" s="25">
        <f>IF(B25="","",SUMIFS($I$2:$I25,$B$2:$B25,B25))</f>
      </c>
      <c r="K25" s="24">
        <f>IF(B25="","",IF(COUNTIF($B25:$B$300,B25)&gt;1,"",IF(J25&gt;0.004,"ОТКРЫТ",IF(J25&lt;-0.004,"УДЕРЖАНО ЛИШНЕЕ","ЗАКРЫТО"))))</f>
      </c>
    </row>
    <row r="26" spans="1:11" x14ac:dyDescent="0.25">
      <c r="A26" s="18"/>
      <c r="B26" s="19"/>
      <c r="C26" s="19"/>
      <c r="D26" s="20"/>
      <c r="E26" s="19"/>
      <c r="F26" s="19"/>
      <c r="G26" s="21"/>
      <c r="H26" s="20"/>
      <c r="I26" s="21">
        <f>IF(OR(B26="",G26=""),"",IF(C26="Аванс выдан",G26,-G26))</f>
      </c>
      <c r="J26" s="21">
        <f>IF(B26="","",SUMIFS($I$2:$I26,$B$2:$B26,B26))</f>
      </c>
      <c r="K26" s="20">
        <f>IF(B26="","",IF(COUNTIF($B26:$B$300,B26)&gt;1,"",IF(J26&gt;0.004,"ОТКРЫТ",IF(J26&lt;-0.004,"УДЕРЖАНО ЛИШНЕЕ","ЗАКРЫТО"))))</f>
      </c>
    </row>
    <row r="27" spans="1:11" x14ac:dyDescent="0.25">
      <c r="A27" s="22"/>
      <c r="B27" s="23"/>
      <c r="C27" s="23"/>
      <c r="D27" s="24"/>
      <c r="E27" s="23"/>
      <c r="F27" s="23"/>
      <c r="G27" s="25"/>
      <c r="H27" s="24"/>
      <c r="I27" s="25">
        <f>IF(OR(B27="",G27=""),"",IF(C27="Аванс выдан",G27,-G27))</f>
      </c>
      <c r="J27" s="25">
        <f>IF(B27="","",SUMIFS($I$2:$I27,$B$2:$B27,B27))</f>
      </c>
      <c r="K27" s="24">
        <f>IF(B27="","",IF(COUNTIF($B27:$B$300,B27)&gt;1,"",IF(J27&gt;0.004,"ОТКРЫТ",IF(J27&lt;-0.004,"УДЕРЖАНО ЛИШНЕЕ","ЗАКРЫТО"))))</f>
      </c>
    </row>
    <row r="28" spans="1:11" x14ac:dyDescent="0.25">
      <c r="A28" s="18"/>
      <c r="B28" s="19"/>
      <c r="C28" s="19"/>
      <c r="D28" s="20"/>
      <c r="E28" s="19"/>
      <c r="F28" s="19"/>
      <c r="G28" s="21"/>
      <c r="H28" s="20"/>
      <c r="I28" s="21">
        <f>IF(OR(B28="",G28=""),"",IF(C28="Аванс выдан",G28,-G28))</f>
      </c>
      <c r="J28" s="21">
        <f>IF(B28="","",SUMIFS($I$2:$I28,$B$2:$B28,B28))</f>
      </c>
      <c r="K28" s="20">
        <f>IF(B28="","",IF(COUNTIF($B28:$B$300,B28)&gt;1,"",IF(J28&gt;0.004,"ОТКРЫТ",IF(J28&lt;-0.004,"УДЕРЖАНО ЛИШНЕЕ","ЗАКРЫТО"))))</f>
      </c>
    </row>
    <row r="29" spans="1:11" x14ac:dyDescent="0.25">
      <c r="A29" s="22"/>
      <c r="B29" s="23"/>
      <c r="C29" s="23"/>
      <c r="D29" s="24"/>
      <c r="E29" s="23"/>
      <c r="F29" s="23"/>
      <c r="G29" s="25"/>
      <c r="H29" s="24"/>
      <c r="I29" s="25">
        <f>IF(OR(B29="",G29=""),"",IF(C29="Аванс выдан",G29,-G29))</f>
      </c>
      <c r="J29" s="25">
        <f>IF(B29="","",SUMIFS($I$2:$I29,$B$2:$B29,B29))</f>
      </c>
      <c r="K29" s="24">
        <f>IF(B29="","",IF(COUNTIF($B29:$B$300,B29)&gt;1,"",IF(J29&gt;0.004,"ОТКРЫТ",IF(J29&lt;-0.004,"УДЕРЖАНО ЛИШНЕЕ","ЗАКРЫТО"))))</f>
      </c>
    </row>
    <row r="30" spans="1:11" x14ac:dyDescent="0.25">
      <c r="A30" s="18"/>
      <c r="B30" s="19"/>
      <c r="C30" s="19"/>
      <c r="D30" s="20"/>
      <c r="E30" s="19"/>
      <c r="F30" s="19"/>
      <c r="G30" s="21"/>
      <c r="H30" s="20"/>
      <c r="I30" s="21">
        <f>IF(OR(B30="",G30=""),"",IF(C30="Аванс выдан",G30,-G30))</f>
      </c>
      <c r="J30" s="21">
        <f>IF(B30="","",SUMIFS($I$2:$I30,$B$2:$B30,B30))</f>
      </c>
      <c r="K30" s="20">
        <f>IF(B30="","",IF(COUNTIF($B30:$B$300,B30)&gt;1,"",IF(J30&gt;0.004,"ОТКРЫТ",IF(J30&lt;-0.004,"УДЕРЖАНО ЛИШНЕЕ","ЗАКРЫТО"))))</f>
      </c>
    </row>
    <row r="31" spans="1:11" x14ac:dyDescent="0.25">
      <c r="A31" s="22"/>
      <c r="B31" s="23"/>
      <c r="C31" s="23"/>
      <c r="D31" s="24"/>
      <c r="E31" s="23"/>
      <c r="F31" s="23"/>
      <c r="G31" s="25"/>
      <c r="H31" s="24"/>
      <c r="I31" s="25">
        <f>IF(OR(B31="",G31=""),"",IF(C31="Аванс выдан",G31,-G31))</f>
      </c>
      <c r="J31" s="25">
        <f>IF(B31="","",SUMIFS($I$2:$I31,$B$2:$B31,B31))</f>
      </c>
      <c r="K31" s="24">
        <f>IF(B31="","",IF(COUNTIF($B31:$B$300,B31)&gt;1,"",IF(J31&gt;0.004,"ОТКРЫТ",IF(J31&lt;-0.004,"УДЕРЖАНО ЛИШНЕЕ","ЗАКРЫТО"))))</f>
      </c>
    </row>
    <row r="32" spans="1:11" x14ac:dyDescent="0.25">
      <c r="A32" s="18"/>
      <c r="B32" s="19"/>
      <c r="C32" s="19"/>
      <c r="D32" s="20"/>
      <c r="E32" s="19"/>
      <c r="F32" s="19"/>
      <c r="G32" s="21"/>
      <c r="H32" s="20"/>
      <c r="I32" s="21">
        <f>IF(OR(B32="",G32=""),"",IF(C32="Аванс выдан",G32,-G32))</f>
      </c>
      <c r="J32" s="21">
        <f>IF(B32="","",SUMIFS($I$2:$I32,$B$2:$B32,B32))</f>
      </c>
      <c r="K32" s="20">
        <f>IF(B32="","",IF(COUNTIF($B32:$B$300,B32)&gt;1,"",IF(J32&gt;0.004,"ОТКРЫТ",IF(J32&lt;-0.004,"УДЕРЖАНО ЛИШНЕЕ","ЗАКРЫТО"))))</f>
      </c>
    </row>
    <row r="33" spans="1:11" x14ac:dyDescent="0.25">
      <c r="A33" s="22"/>
      <c r="B33" s="23"/>
      <c r="C33" s="23"/>
      <c r="D33" s="24"/>
      <c r="E33" s="23"/>
      <c r="F33" s="23"/>
      <c r="G33" s="25"/>
      <c r="H33" s="24"/>
      <c r="I33" s="25">
        <f>IF(OR(B33="",G33=""),"",IF(C33="Аванс выдан",G33,-G33))</f>
      </c>
      <c r="J33" s="25">
        <f>IF(B33="","",SUMIFS($I$2:$I33,$B$2:$B33,B33))</f>
      </c>
      <c r="K33" s="24">
        <f>IF(B33="","",IF(COUNTIF($B33:$B$300,B33)&gt;1,"",IF(J33&gt;0.004,"ОТКРЫТ",IF(J33&lt;-0.004,"УДЕРЖАНО ЛИШНЕЕ","ЗАКРЫТО"))))</f>
      </c>
    </row>
    <row r="34" spans="1:11" x14ac:dyDescent="0.25">
      <c r="A34" s="18"/>
      <c r="B34" s="19"/>
      <c r="C34" s="19"/>
      <c r="D34" s="20"/>
      <c r="E34" s="19"/>
      <c r="F34" s="19"/>
      <c r="G34" s="21"/>
      <c r="H34" s="20"/>
      <c r="I34" s="21">
        <f>IF(OR(B34="",G34=""),"",IF(C34="Аванс выдан",G34,-G34))</f>
      </c>
      <c r="J34" s="21">
        <f>IF(B34="","",SUMIFS($I$2:$I34,$B$2:$B34,B34))</f>
      </c>
      <c r="K34" s="20">
        <f>IF(B34="","",IF(COUNTIF($B34:$B$300,B34)&gt;1,"",IF(J34&gt;0.004,"ОТКРЫТ",IF(J34&lt;-0.004,"УДЕРЖАНО ЛИШНЕЕ","ЗАКРЫТО"))))</f>
      </c>
    </row>
    <row r="35" spans="1:11" x14ac:dyDescent="0.25">
      <c r="A35" s="22"/>
      <c r="B35" s="23"/>
      <c r="C35" s="23"/>
      <c r="D35" s="24"/>
      <c r="E35" s="23"/>
      <c r="F35" s="23"/>
      <c r="G35" s="25"/>
      <c r="H35" s="24"/>
      <c r="I35" s="25">
        <f>IF(OR(B35="",G35=""),"",IF(C35="Аванс выдан",G35,-G35))</f>
      </c>
      <c r="J35" s="25">
        <f>IF(B35="","",SUMIFS($I$2:$I35,$B$2:$B35,B35))</f>
      </c>
      <c r="K35" s="24">
        <f>IF(B35="","",IF(COUNTIF($B35:$B$300,B35)&gt;1,"",IF(J35&gt;0.004,"ОТКРЫТ",IF(J35&lt;-0.004,"УДЕРЖАНО ЛИШНЕЕ","ЗАКРЫТО"))))</f>
      </c>
    </row>
    <row r="36" spans="1:11" x14ac:dyDescent="0.25">
      <c r="A36" s="18"/>
      <c r="B36" s="19"/>
      <c r="C36" s="19"/>
      <c r="D36" s="20"/>
      <c r="E36" s="19"/>
      <c r="F36" s="19"/>
      <c r="G36" s="21"/>
      <c r="H36" s="20"/>
      <c r="I36" s="21">
        <f>IF(OR(B36="",G36=""),"",IF(C36="Аванс выдан",G36,-G36))</f>
      </c>
      <c r="J36" s="21">
        <f>IF(B36="","",SUMIFS($I$2:$I36,$B$2:$B36,B36))</f>
      </c>
      <c r="K36" s="20">
        <f>IF(B36="","",IF(COUNTIF($B36:$B$300,B36)&gt;1,"",IF(J36&gt;0.004,"ОТКРЫТ",IF(J36&lt;-0.004,"УДЕРЖАНО ЛИШНЕЕ","ЗАКРЫТО"))))</f>
      </c>
    </row>
    <row r="37" spans="1:11" x14ac:dyDescent="0.25">
      <c r="A37" s="22"/>
      <c r="B37" s="23"/>
      <c r="C37" s="23"/>
      <c r="D37" s="24"/>
      <c r="E37" s="23"/>
      <c r="F37" s="23"/>
      <c r="G37" s="25"/>
      <c r="H37" s="24"/>
      <c r="I37" s="25">
        <f>IF(OR(B37="",G37=""),"",IF(C37="Аванс выдан",G37,-G37))</f>
      </c>
      <c r="J37" s="25">
        <f>IF(B37="","",SUMIFS($I$2:$I37,$B$2:$B37,B37))</f>
      </c>
      <c r="K37" s="24">
        <f>IF(B37="","",IF(COUNTIF($B37:$B$300,B37)&gt;1,"",IF(J37&gt;0.004,"ОТКРЫТ",IF(J37&lt;-0.004,"УДЕРЖАНО ЛИШНЕЕ","ЗАКРЫТО"))))</f>
      </c>
    </row>
    <row r="38" spans="1:11" x14ac:dyDescent="0.25">
      <c r="A38" s="18"/>
      <c r="B38" s="19"/>
      <c r="C38" s="19"/>
      <c r="D38" s="20"/>
      <c r="E38" s="19"/>
      <c r="F38" s="19"/>
      <c r="G38" s="21"/>
      <c r="H38" s="20"/>
      <c r="I38" s="21">
        <f>IF(OR(B38="",G38=""),"",IF(C38="Аванс выдан",G38,-G38))</f>
      </c>
      <c r="J38" s="21">
        <f>IF(B38="","",SUMIFS($I$2:$I38,$B$2:$B38,B38))</f>
      </c>
      <c r="K38" s="20">
        <f>IF(B38="","",IF(COUNTIF($B38:$B$300,B38)&gt;1,"",IF(J38&gt;0.004,"ОТКРЫТ",IF(J38&lt;-0.004,"УДЕРЖАНО ЛИШНЕЕ","ЗАКРЫТО"))))</f>
      </c>
    </row>
    <row r="39" spans="1:11" x14ac:dyDescent="0.25">
      <c r="A39" s="22"/>
      <c r="B39" s="23"/>
      <c r="C39" s="23"/>
      <c r="D39" s="24"/>
      <c r="E39" s="23"/>
      <c r="F39" s="23"/>
      <c r="G39" s="25"/>
      <c r="H39" s="24"/>
      <c r="I39" s="25">
        <f>IF(OR(B39="",G39=""),"",IF(C39="Аванс выдан",G39,-G39))</f>
      </c>
      <c r="J39" s="25">
        <f>IF(B39="","",SUMIFS($I$2:$I39,$B$2:$B39,B39))</f>
      </c>
      <c r="K39" s="24">
        <f>IF(B39="","",IF(COUNTIF($B39:$B$300,B39)&gt;1,"",IF(J39&gt;0.004,"ОТКРЫТ",IF(J39&lt;-0.004,"УДЕРЖАНО ЛИШНЕЕ","ЗАКРЫТО"))))</f>
      </c>
    </row>
    <row r="40" spans="1:11" x14ac:dyDescent="0.25">
      <c r="A40" s="18"/>
      <c r="B40" s="19"/>
      <c r="C40" s="19"/>
      <c r="D40" s="20"/>
      <c r="E40" s="19"/>
      <c r="F40" s="19"/>
      <c r="G40" s="21"/>
      <c r="H40" s="20"/>
      <c r="I40" s="21">
        <f>IF(OR(B40="",G40=""),"",IF(C40="Аванс выдан",G40,-G40))</f>
      </c>
      <c r="J40" s="21">
        <f>IF(B40="","",SUMIFS($I$2:$I40,$B$2:$B40,B40))</f>
      </c>
      <c r="K40" s="20">
        <f>IF(B40="","",IF(COUNTIF($B40:$B$300,B40)&gt;1,"",IF(J40&gt;0.004,"ОТКРЫТ",IF(J40&lt;-0.004,"УДЕРЖАНО ЛИШНЕЕ","ЗАКРЫТО"))))</f>
      </c>
    </row>
    <row r="41" spans="1:11" x14ac:dyDescent="0.25">
      <c r="A41" s="22"/>
      <c r="B41" s="23"/>
      <c r="C41" s="23"/>
      <c r="D41" s="24"/>
      <c r="E41" s="23"/>
      <c r="F41" s="23"/>
      <c r="G41" s="25"/>
      <c r="H41" s="24"/>
      <c r="I41" s="25">
        <f>IF(OR(B41="",G41=""),"",IF(C41="Аванс выдан",G41,-G41))</f>
      </c>
      <c r="J41" s="25">
        <f>IF(B41="","",SUMIFS($I$2:$I41,$B$2:$B41,B41))</f>
      </c>
      <c r="K41" s="24">
        <f>IF(B41="","",IF(COUNTIF($B41:$B$300,B41)&gt;1,"",IF(J41&gt;0.004,"ОТКРЫТ",IF(J41&lt;-0.004,"УДЕРЖАНО ЛИШНЕЕ","ЗАКРЫТО"))))</f>
      </c>
    </row>
    <row r="42" spans="1:11" x14ac:dyDescent="0.25">
      <c r="A42" s="18"/>
      <c r="B42" s="19"/>
      <c r="C42" s="19"/>
      <c r="D42" s="20"/>
      <c r="E42" s="19"/>
      <c r="F42" s="19"/>
      <c r="G42" s="21"/>
      <c r="H42" s="20"/>
      <c r="I42" s="21">
        <f>IF(OR(B42="",G42=""),"",IF(C42="Аванс выдан",G42,-G42))</f>
      </c>
      <c r="J42" s="21">
        <f>IF(B42="","",SUMIFS($I$2:$I42,$B$2:$B42,B42))</f>
      </c>
      <c r="K42" s="20">
        <f>IF(B42="","",IF(COUNTIF($B42:$B$300,B42)&gt;1,"",IF(J42&gt;0.004,"ОТКРЫТ",IF(J42&lt;-0.004,"УДЕРЖАНО ЛИШНЕЕ","ЗАКРЫТО"))))</f>
      </c>
    </row>
    <row r="43" spans="1:11" x14ac:dyDescent="0.25">
      <c r="A43" s="22"/>
      <c r="B43" s="23"/>
      <c r="C43" s="23"/>
      <c r="D43" s="24"/>
      <c r="E43" s="23"/>
      <c r="F43" s="23"/>
      <c r="G43" s="25"/>
      <c r="H43" s="24"/>
      <c r="I43" s="25">
        <f>IF(OR(B43="",G43=""),"",IF(C43="Аванс выдан",G43,-G43))</f>
      </c>
      <c r="J43" s="25">
        <f>IF(B43="","",SUMIFS($I$2:$I43,$B$2:$B43,B43))</f>
      </c>
      <c r="K43" s="24">
        <f>IF(B43="","",IF(COUNTIF($B43:$B$300,B43)&gt;1,"",IF(J43&gt;0.004,"ОТКРЫТ",IF(J43&lt;-0.004,"УДЕРЖАНО ЛИШНЕЕ","ЗАКРЫТО"))))</f>
      </c>
    </row>
    <row r="44" spans="1:11" x14ac:dyDescent="0.25">
      <c r="A44" s="18"/>
      <c r="B44" s="19"/>
      <c r="C44" s="19"/>
      <c r="D44" s="20"/>
      <c r="E44" s="19"/>
      <c r="F44" s="19"/>
      <c r="G44" s="21"/>
      <c r="H44" s="20"/>
      <c r="I44" s="21">
        <f>IF(OR(B44="",G44=""),"",IF(C44="Аванс выдан",G44,-G44))</f>
      </c>
      <c r="J44" s="21">
        <f>IF(B44="","",SUMIFS($I$2:$I44,$B$2:$B44,B44))</f>
      </c>
      <c r="K44" s="20">
        <f>IF(B44="","",IF(COUNTIF($B44:$B$300,B44)&gt;1,"",IF(J44&gt;0.004,"ОТКРЫТ",IF(J44&lt;-0.004,"УДЕРЖАНО ЛИШНЕЕ","ЗАКРЫТО"))))</f>
      </c>
    </row>
    <row r="45" spans="1:11" x14ac:dyDescent="0.25">
      <c r="A45" s="22"/>
      <c r="B45" s="23"/>
      <c r="C45" s="23"/>
      <c r="D45" s="24"/>
      <c r="E45" s="23"/>
      <c r="F45" s="23"/>
      <c r="G45" s="25"/>
      <c r="H45" s="24"/>
      <c r="I45" s="25">
        <f>IF(OR(B45="",G45=""),"",IF(C45="Аванс выдан",G45,-G45))</f>
      </c>
      <c r="J45" s="25">
        <f>IF(B45="","",SUMIFS($I$2:$I45,$B$2:$B45,B45))</f>
      </c>
      <c r="K45" s="24">
        <f>IF(B45="","",IF(COUNTIF($B45:$B$300,B45)&gt;1,"",IF(J45&gt;0.004,"ОТКРЫТ",IF(J45&lt;-0.004,"УДЕРЖАНО ЛИШНЕЕ","ЗАКРЫТО"))))</f>
      </c>
    </row>
    <row r="46" spans="1:11" x14ac:dyDescent="0.25">
      <c r="A46" s="18"/>
      <c r="B46" s="19"/>
      <c r="C46" s="19"/>
      <c r="D46" s="20"/>
      <c r="E46" s="19"/>
      <c r="F46" s="19"/>
      <c r="G46" s="21"/>
      <c r="H46" s="20"/>
      <c r="I46" s="21">
        <f>IF(OR(B46="",G46=""),"",IF(C46="Аванс выдан",G46,-G46))</f>
      </c>
      <c r="J46" s="21">
        <f>IF(B46="","",SUMIFS($I$2:$I46,$B$2:$B46,B46))</f>
      </c>
      <c r="K46" s="20">
        <f>IF(B46="","",IF(COUNTIF($B46:$B$300,B46)&gt;1,"",IF(J46&gt;0.004,"ОТКРЫТ",IF(J46&lt;-0.004,"УДЕРЖАНО ЛИШНЕЕ","ЗАКРЫТО"))))</f>
      </c>
    </row>
    <row r="47" spans="1:11" x14ac:dyDescent="0.25">
      <c r="A47" s="22"/>
      <c r="B47" s="23"/>
      <c r="C47" s="23"/>
      <c r="D47" s="24"/>
      <c r="E47" s="23"/>
      <c r="F47" s="23"/>
      <c r="G47" s="25"/>
      <c r="H47" s="24"/>
      <c r="I47" s="25">
        <f>IF(OR(B47="",G47=""),"",IF(C47="Аванс выдан",G47,-G47))</f>
      </c>
      <c r="J47" s="25">
        <f>IF(B47="","",SUMIFS($I$2:$I47,$B$2:$B47,B47))</f>
      </c>
      <c r="K47" s="24">
        <f>IF(B47="","",IF(COUNTIF($B47:$B$300,B47)&gt;1,"",IF(J47&gt;0.004,"ОТКРЫТ",IF(J47&lt;-0.004,"УДЕРЖАНО ЛИШНЕЕ","ЗАКРЫТО"))))</f>
      </c>
    </row>
    <row r="48" spans="1:11" x14ac:dyDescent="0.25">
      <c r="A48" s="18"/>
      <c r="B48" s="19"/>
      <c r="C48" s="19"/>
      <c r="D48" s="20"/>
      <c r="E48" s="19"/>
      <c r="F48" s="19"/>
      <c r="G48" s="21"/>
      <c r="H48" s="20"/>
      <c r="I48" s="21">
        <f>IF(OR(B48="",G48=""),"",IF(C48="Аванс выдан",G48,-G48))</f>
      </c>
      <c r="J48" s="21">
        <f>IF(B48="","",SUMIFS($I$2:$I48,$B$2:$B48,B48))</f>
      </c>
      <c r="K48" s="20">
        <f>IF(B48="","",IF(COUNTIF($B48:$B$300,B48)&gt;1,"",IF(J48&gt;0.004,"ОТКРЫТ",IF(J48&lt;-0.004,"УДЕРЖАНО ЛИШНЕЕ","ЗАКРЫТО"))))</f>
      </c>
    </row>
    <row r="49" spans="1:11" x14ac:dyDescent="0.25">
      <c r="A49" s="22"/>
      <c r="B49" s="23"/>
      <c r="C49" s="23"/>
      <c r="D49" s="24"/>
      <c r="E49" s="23"/>
      <c r="F49" s="23"/>
      <c r="G49" s="25"/>
      <c r="H49" s="24"/>
      <c r="I49" s="25">
        <f>IF(OR(B49="",G49=""),"",IF(C49="Аванс выдан",G49,-G49))</f>
      </c>
      <c r="J49" s="25">
        <f>IF(B49="","",SUMIFS($I$2:$I49,$B$2:$B49,B49))</f>
      </c>
      <c r="K49" s="24">
        <f>IF(B49="","",IF(COUNTIF($B49:$B$300,B49)&gt;1,"",IF(J49&gt;0.004,"ОТКРЫТ",IF(J49&lt;-0.004,"УДЕРЖАНО ЛИШНЕЕ","ЗАКРЫТО"))))</f>
      </c>
    </row>
    <row r="50" spans="1:11" x14ac:dyDescent="0.25">
      <c r="A50" s="18"/>
      <c r="B50" s="19"/>
      <c r="C50" s="19"/>
      <c r="D50" s="20"/>
      <c r="E50" s="19"/>
      <c r="F50" s="19"/>
      <c r="G50" s="21"/>
      <c r="H50" s="20"/>
      <c r="I50" s="21">
        <f>IF(OR(B50="",G50=""),"",IF(C50="Аванс выдан",G50,-G50))</f>
      </c>
      <c r="J50" s="21">
        <f>IF(B50="","",SUMIFS($I$2:$I50,$B$2:$B50,B50))</f>
      </c>
      <c r="K50" s="20">
        <f>IF(B50="","",IF(COUNTIF($B50:$B$300,B50)&gt;1,"",IF(J50&gt;0.004,"ОТКРЫТ",IF(J50&lt;-0.004,"УДЕРЖАНО ЛИШНЕЕ","ЗАКРЫТО"))))</f>
      </c>
    </row>
    <row r="51" spans="1:11" x14ac:dyDescent="0.25">
      <c r="A51" s="22"/>
      <c r="B51" s="23"/>
      <c r="C51" s="23"/>
      <c r="D51" s="24"/>
      <c r="E51" s="23"/>
      <c r="F51" s="23"/>
      <c r="G51" s="25"/>
      <c r="H51" s="24"/>
      <c r="I51" s="25">
        <f>IF(OR(B51="",G51=""),"",IF(C51="Аванс выдан",G51,-G51))</f>
      </c>
      <c r="J51" s="25">
        <f>IF(B51="","",SUMIFS($I$2:$I51,$B$2:$B51,B51))</f>
      </c>
      <c r="K51" s="24">
        <f>IF(B51="","",IF(COUNTIF($B51:$B$300,B51)&gt;1,"",IF(J51&gt;0.004,"ОТКРЫТ",IF(J51&lt;-0.004,"УДЕРЖАНО ЛИШНЕЕ","ЗАКРЫТО"))))</f>
      </c>
    </row>
    <row r="52" spans="1:11" x14ac:dyDescent="0.25">
      <c r="A52" s="18"/>
      <c r="B52" s="19"/>
      <c r="C52" s="19"/>
      <c r="D52" s="20"/>
      <c r="E52" s="19"/>
      <c r="F52" s="19"/>
      <c r="G52" s="21"/>
      <c r="H52" s="20"/>
      <c r="I52" s="21">
        <f>IF(OR(B52="",G52=""),"",IF(C52="Аванс выдан",G52,-G52))</f>
      </c>
      <c r="J52" s="21">
        <f>IF(B52="","",SUMIFS($I$2:$I52,$B$2:$B52,B52))</f>
      </c>
      <c r="K52" s="20">
        <f>IF(B52="","",IF(COUNTIF($B52:$B$300,B52)&gt;1,"",IF(J52&gt;0.004,"ОТКРЫТ",IF(J52&lt;-0.004,"УДЕРЖАНО ЛИШНЕЕ","ЗАКРЫТО"))))</f>
      </c>
    </row>
    <row r="53" spans="1:11" x14ac:dyDescent="0.25">
      <c r="A53" s="22"/>
      <c r="B53" s="23"/>
      <c r="C53" s="23"/>
      <c r="D53" s="24"/>
      <c r="E53" s="23"/>
      <c r="F53" s="23"/>
      <c r="G53" s="25"/>
      <c r="H53" s="24"/>
      <c r="I53" s="25">
        <f>IF(OR(B53="",G53=""),"",IF(C53="Аванс выдан",G53,-G53))</f>
      </c>
      <c r="J53" s="25">
        <f>IF(B53="","",SUMIFS($I$2:$I53,$B$2:$B53,B53))</f>
      </c>
      <c r="K53" s="24">
        <f>IF(B53="","",IF(COUNTIF($B53:$B$300,B53)&gt;1,"",IF(J53&gt;0.004,"ОТКРЫТ",IF(J53&lt;-0.004,"УДЕРЖАНО ЛИШНЕЕ","ЗАКРЫТО"))))</f>
      </c>
    </row>
    <row r="54" spans="1:11" x14ac:dyDescent="0.25">
      <c r="A54" s="18"/>
      <c r="B54" s="19"/>
      <c r="C54" s="19"/>
      <c r="D54" s="20"/>
      <c r="E54" s="19"/>
      <c r="F54" s="19"/>
      <c r="G54" s="21"/>
      <c r="H54" s="20"/>
      <c r="I54" s="21">
        <f>IF(OR(B54="",G54=""),"",IF(C54="Аванс выдан",G54,-G54))</f>
      </c>
      <c r="J54" s="21">
        <f>IF(B54="","",SUMIFS($I$2:$I54,$B$2:$B54,B54))</f>
      </c>
      <c r="K54" s="20">
        <f>IF(B54="","",IF(COUNTIF($B54:$B$300,B54)&gt;1,"",IF(J54&gt;0.004,"ОТКРЫТ",IF(J54&lt;-0.004,"УДЕРЖАНО ЛИШНЕЕ","ЗАКРЫТО"))))</f>
      </c>
    </row>
    <row r="55" spans="1:11" x14ac:dyDescent="0.25">
      <c r="A55" s="22"/>
      <c r="B55" s="23"/>
      <c r="C55" s="23"/>
      <c r="D55" s="24"/>
      <c r="E55" s="23"/>
      <c r="F55" s="23"/>
      <c r="G55" s="25"/>
      <c r="H55" s="24"/>
      <c r="I55" s="25">
        <f>IF(OR(B55="",G55=""),"",IF(C55="Аванс выдан",G55,-G55))</f>
      </c>
      <c r="J55" s="25">
        <f>IF(B55="","",SUMIFS($I$2:$I55,$B$2:$B55,B55))</f>
      </c>
      <c r="K55" s="24">
        <f>IF(B55="","",IF(COUNTIF($B55:$B$300,B55)&gt;1,"",IF(J55&gt;0.004,"ОТКРЫТ",IF(J55&lt;-0.004,"УДЕРЖАНО ЛИШНЕЕ","ЗАКРЫТО"))))</f>
      </c>
    </row>
    <row r="56" spans="1:11" x14ac:dyDescent="0.25">
      <c r="A56" s="18"/>
      <c r="B56" s="19"/>
      <c r="C56" s="19"/>
      <c r="D56" s="20"/>
      <c r="E56" s="19"/>
      <c r="F56" s="19"/>
      <c r="G56" s="21"/>
      <c r="H56" s="20"/>
      <c r="I56" s="21">
        <f>IF(OR(B56="",G56=""),"",IF(C56="Аванс выдан",G56,-G56))</f>
      </c>
      <c r="J56" s="21">
        <f>IF(B56="","",SUMIFS($I$2:$I56,$B$2:$B56,B56))</f>
      </c>
      <c r="K56" s="20">
        <f>IF(B56="","",IF(COUNTIF($B56:$B$300,B56)&gt;1,"",IF(J56&gt;0.004,"ОТКРЫТ",IF(J56&lt;-0.004,"УДЕРЖАНО ЛИШНЕЕ","ЗАКРЫТО"))))</f>
      </c>
    </row>
    <row r="57" spans="1:11" x14ac:dyDescent="0.25">
      <c r="A57" s="22"/>
      <c r="B57" s="23"/>
      <c r="C57" s="23"/>
      <c r="D57" s="24"/>
      <c r="E57" s="23"/>
      <c r="F57" s="23"/>
      <c r="G57" s="25"/>
      <c r="H57" s="24"/>
      <c r="I57" s="25">
        <f>IF(OR(B57="",G57=""),"",IF(C57="Аванс выдан",G57,-G57))</f>
      </c>
      <c r="J57" s="25">
        <f>IF(B57="","",SUMIFS($I$2:$I57,$B$2:$B57,B57))</f>
      </c>
      <c r="K57" s="24">
        <f>IF(B57="","",IF(COUNTIF($B57:$B$300,B57)&gt;1,"",IF(J57&gt;0.004,"ОТКРЫТ",IF(J57&lt;-0.004,"УДЕРЖАНО ЛИШНЕЕ","ЗАКРЫТО"))))</f>
      </c>
    </row>
    <row r="58" spans="1:11" x14ac:dyDescent="0.25">
      <c r="A58" s="18"/>
      <c r="B58" s="19"/>
      <c r="C58" s="19"/>
      <c r="D58" s="20"/>
      <c r="E58" s="19"/>
      <c r="F58" s="19"/>
      <c r="G58" s="21"/>
      <c r="H58" s="20"/>
      <c r="I58" s="21">
        <f>IF(OR(B58="",G58=""),"",IF(C58="Аванс выдан",G58,-G58))</f>
      </c>
      <c r="J58" s="21">
        <f>IF(B58="","",SUMIFS($I$2:$I58,$B$2:$B58,B58))</f>
      </c>
      <c r="K58" s="20">
        <f>IF(B58="","",IF(COUNTIF($B58:$B$300,B58)&gt;1,"",IF(J58&gt;0.004,"ОТКРЫТ",IF(J58&lt;-0.004,"УДЕРЖАНО ЛИШНЕЕ","ЗАКРЫТО"))))</f>
      </c>
    </row>
    <row r="59" spans="1:11" x14ac:dyDescent="0.25">
      <c r="A59" s="22"/>
      <c r="B59" s="23"/>
      <c r="C59" s="23"/>
      <c r="D59" s="24"/>
      <c r="E59" s="23"/>
      <c r="F59" s="23"/>
      <c r="G59" s="25"/>
      <c r="H59" s="24"/>
      <c r="I59" s="25">
        <f>IF(OR(B59="",G59=""),"",IF(C59="Аванс выдан",G59,-G59))</f>
      </c>
      <c r="J59" s="25">
        <f>IF(B59="","",SUMIFS($I$2:$I59,$B$2:$B59,B59))</f>
      </c>
      <c r="K59" s="24">
        <f>IF(B59="","",IF(COUNTIF($B59:$B$300,B59)&gt;1,"",IF(J59&gt;0.004,"ОТКРЫТ",IF(J59&lt;-0.004,"УДЕРЖАНО ЛИШНЕЕ","ЗАКРЫТО"))))</f>
      </c>
    </row>
    <row r="60" spans="1:11" x14ac:dyDescent="0.25">
      <c r="A60" s="18"/>
      <c r="B60" s="19"/>
      <c r="C60" s="19"/>
      <c r="D60" s="20"/>
      <c r="E60" s="19"/>
      <c r="F60" s="19"/>
      <c r="G60" s="21"/>
      <c r="H60" s="20"/>
      <c r="I60" s="21">
        <f>IF(OR(B60="",G60=""),"",IF(C60="Аванс выдан",G60,-G60))</f>
      </c>
      <c r="J60" s="21">
        <f>IF(B60="","",SUMIFS($I$2:$I60,$B$2:$B60,B60))</f>
      </c>
      <c r="K60" s="20">
        <f>IF(B60="","",IF(COUNTIF($B60:$B$300,B60)&gt;1,"",IF(J60&gt;0.004,"ОТКРЫТ",IF(J60&lt;-0.004,"УДЕРЖАНО ЛИШНЕЕ","ЗАКРЫТО"))))</f>
      </c>
    </row>
    <row r="61" spans="1:11" x14ac:dyDescent="0.25">
      <c r="A61" s="22"/>
      <c r="B61" s="23"/>
      <c r="C61" s="23"/>
      <c r="D61" s="24"/>
      <c r="E61" s="23"/>
      <c r="F61" s="23"/>
      <c r="G61" s="25"/>
      <c r="H61" s="24"/>
      <c r="I61" s="25">
        <f>IF(OR(B61="",G61=""),"",IF(C61="Аванс выдан",G61,-G61))</f>
      </c>
      <c r="J61" s="25">
        <f>IF(B61="","",SUMIFS($I$2:$I61,$B$2:$B61,B61))</f>
      </c>
      <c r="K61" s="24">
        <f>IF(B61="","",IF(COUNTIF($B61:$B$300,B61)&gt;1,"",IF(J61&gt;0.004,"ОТКРЫТ",IF(J61&lt;-0.004,"УДЕРЖАНО ЛИШНЕЕ","ЗАКРЫТО"))))</f>
      </c>
    </row>
    <row r="62" spans="1:11" x14ac:dyDescent="0.25">
      <c r="A62" s="18"/>
      <c r="B62" s="19"/>
      <c r="C62" s="19"/>
      <c r="D62" s="20"/>
      <c r="E62" s="19"/>
      <c r="F62" s="19"/>
      <c r="G62" s="21"/>
      <c r="H62" s="20"/>
      <c r="I62" s="21">
        <f>IF(OR(B62="",G62=""),"",IF(C62="Аванс выдан",G62,-G62))</f>
      </c>
      <c r="J62" s="21">
        <f>IF(B62="","",SUMIFS($I$2:$I62,$B$2:$B62,B62))</f>
      </c>
      <c r="K62" s="20">
        <f>IF(B62="","",IF(COUNTIF($B62:$B$300,B62)&gt;1,"",IF(J62&gt;0.004,"ОТКРЫТ",IF(J62&lt;-0.004,"УДЕРЖАНО ЛИШНЕЕ","ЗАКРЫТО"))))</f>
      </c>
    </row>
    <row r="63" spans="1:11" x14ac:dyDescent="0.25">
      <c r="A63" s="22"/>
      <c r="B63" s="23"/>
      <c r="C63" s="23"/>
      <c r="D63" s="24"/>
      <c r="E63" s="23"/>
      <c r="F63" s="23"/>
      <c r="G63" s="25"/>
      <c r="H63" s="24"/>
      <c r="I63" s="25">
        <f>IF(OR(B63="",G63=""),"",IF(C63="Аванс выдан",G63,-G63))</f>
      </c>
      <c r="J63" s="25">
        <f>IF(B63="","",SUMIFS($I$2:$I63,$B$2:$B63,B63))</f>
      </c>
      <c r="K63" s="24">
        <f>IF(B63="","",IF(COUNTIF($B63:$B$300,B63)&gt;1,"",IF(J63&gt;0.004,"ОТКРЫТ",IF(J63&lt;-0.004,"УДЕРЖАНО ЛИШНЕЕ","ЗАКРЫТО"))))</f>
      </c>
    </row>
    <row r="64" spans="1:11" x14ac:dyDescent="0.25">
      <c r="A64" s="18"/>
      <c r="B64" s="19"/>
      <c r="C64" s="19"/>
      <c r="D64" s="20"/>
      <c r="E64" s="19"/>
      <c r="F64" s="19"/>
      <c r="G64" s="21"/>
      <c r="H64" s="20"/>
      <c r="I64" s="21">
        <f>IF(OR(B64="",G64=""),"",IF(C64="Аванс выдан",G64,-G64))</f>
      </c>
      <c r="J64" s="21">
        <f>IF(B64="","",SUMIFS($I$2:$I64,$B$2:$B64,B64))</f>
      </c>
      <c r="K64" s="20">
        <f>IF(B64="","",IF(COUNTIF($B64:$B$300,B64)&gt;1,"",IF(J64&gt;0.004,"ОТКРЫТ",IF(J64&lt;-0.004,"УДЕРЖАНО ЛИШНЕЕ","ЗАКРЫТО"))))</f>
      </c>
    </row>
    <row r="65" spans="1:11" x14ac:dyDescent="0.25">
      <c r="A65" s="22"/>
      <c r="B65" s="23"/>
      <c r="C65" s="23"/>
      <c r="D65" s="24"/>
      <c r="E65" s="23"/>
      <c r="F65" s="23"/>
      <c r="G65" s="25"/>
      <c r="H65" s="24"/>
      <c r="I65" s="25">
        <f>IF(OR(B65="",G65=""),"",IF(C65="Аванс выдан",G65,-G65))</f>
      </c>
      <c r="J65" s="25">
        <f>IF(B65="","",SUMIFS($I$2:$I65,$B$2:$B65,B65))</f>
      </c>
      <c r="K65" s="24">
        <f>IF(B65="","",IF(COUNTIF($B65:$B$300,B65)&gt;1,"",IF(J65&gt;0.004,"ОТКРЫТ",IF(J65&lt;-0.004,"УДЕРЖАНО ЛИШНЕЕ","ЗАКРЫТО"))))</f>
      </c>
    </row>
    <row r="66" spans="1:11" x14ac:dyDescent="0.25">
      <c r="A66" s="18"/>
      <c r="B66" s="19"/>
      <c r="C66" s="19"/>
      <c r="D66" s="20"/>
      <c r="E66" s="19"/>
      <c r="F66" s="19"/>
      <c r="G66" s="21"/>
      <c r="H66" s="20"/>
      <c r="I66" s="21">
        <f>IF(OR(B66="",G66=""),"",IF(C66="Аванс выдан",G66,-G66))</f>
      </c>
      <c r="J66" s="21">
        <f>IF(B66="","",SUMIFS($I$2:$I66,$B$2:$B66,B66))</f>
      </c>
      <c r="K66" s="20">
        <f>IF(B66="","",IF(COUNTIF($B66:$B$300,B66)&gt;1,"",IF(J66&gt;0.004,"ОТКРЫТ",IF(J66&lt;-0.004,"УДЕРЖАНО ЛИШНЕЕ","ЗАКРЫТО"))))</f>
      </c>
    </row>
    <row r="67" spans="1:11" x14ac:dyDescent="0.25">
      <c r="A67" s="22"/>
      <c r="B67" s="23"/>
      <c r="C67" s="23"/>
      <c r="D67" s="24"/>
      <c r="E67" s="23"/>
      <c r="F67" s="23"/>
      <c r="G67" s="25"/>
      <c r="H67" s="24"/>
      <c r="I67" s="25">
        <f>IF(OR(B67="",G67=""),"",IF(C67="Аванс выдан",G67,-G67))</f>
      </c>
      <c r="J67" s="25">
        <f>IF(B67="","",SUMIFS($I$2:$I67,$B$2:$B67,B67))</f>
      </c>
      <c r="K67" s="24">
        <f>IF(B67="","",IF(COUNTIF($B67:$B$300,B67)&gt;1,"",IF(J67&gt;0.004,"ОТКРЫТ",IF(J67&lt;-0.004,"УДЕРЖАНО ЛИШНЕЕ","ЗАКРЫТО"))))</f>
      </c>
    </row>
    <row r="68" spans="1:11" x14ac:dyDescent="0.25">
      <c r="A68" s="18"/>
      <c r="B68" s="19"/>
      <c r="C68" s="19"/>
      <c r="D68" s="20"/>
      <c r="E68" s="19"/>
      <c r="F68" s="19"/>
      <c r="G68" s="21"/>
      <c r="H68" s="20"/>
      <c r="I68" s="21">
        <f>IF(OR(B68="",G68=""),"",IF(C68="Аванс выдан",G68,-G68))</f>
      </c>
      <c r="J68" s="21">
        <f>IF(B68="","",SUMIFS($I$2:$I68,$B$2:$B68,B68))</f>
      </c>
      <c r="K68" s="20">
        <f>IF(B68="","",IF(COUNTIF($B68:$B$300,B68)&gt;1,"",IF(J68&gt;0.004,"ОТКРЫТ",IF(J68&lt;-0.004,"УДЕРЖАНО ЛИШНЕЕ","ЗАКРЫТО"))))</f>
      </c>
    </row>
    <row r="69" spans="1:11" x14ac:dyDescent="0.25">
      <c r="A69" s="22"/>
      <c r="B69" s="23"/>
      <c r="C69" s="23"/>
      <c r="D69" s="24"/>
      <c r="E69" s="23"/>
      <c r="F69" s="23"/>
      <c r="G69" s="25"/>
      <c r="H69" s="24"/>
      <c r="I69" s="25">
        <f>IF(OR(B69="",G69=""),"",IF(C69="Аванс выдан",G69,-G69))</f>
      </c>
      <c r="J69" s="25">
        <f>IF(B69="","",SUMIFS($I$2:$I69,$B$2:$B69,B69))</f>
      </c>
      <c r="K69" s="24">
        <f>IF(B69="","",IF(COUNTIF($B69:$B$300,B69)&gt;1,"",IF(J69&gt;0.004,"ОТКРЫТ",IF(J69&lt;-0.004,"УДЕРЖАНО ЛИШНЕЕ","ЗАКРЫТО"))))</f>
      </c>
    </row>
    <row r="70" spans="1:11" x14ac:dyDescent="0.25">
      <c r="A70" s="18"/>
      <c r="B70" s="19"/>
      <c r="C70" s="19"/>
      <c r="D70" s="20"/>
      <c r="E70" s="19"/>
      <c r="F70" s="19"/>
      <c r="G70" s="21"/>
      <c r="H70" s="20"/>
      <c r="I70" s="21">
        <f>IF(OR(B70="",G70=""),"",IF(C70="Аванс выдан",G70,-G70))</f>
      </c>
      <c r="J70" s="21">
        <f>IF(B70="","",SUMIFS($I$2:$I70,$B$2:$B70,B70))</f>
      </c>
      <c r="K70" s="20">
        <f>IF(B70="","",IF(COUNTIF($B70:$B$300,B70)&gt;1,"",IF(J70&gt;0.004,"ОТКРЫТ",IF(J70&lt;-0.004,"УДЕРЖАНО ЛИШНЕЕ","ЗАКРЫТО"))))</f>
      </c>
    </row>
    <row r="71" spans="1:11" x14ac:dyDescent="0.25">
      <c r="A71" s="22"/>
      <c r="B71" s="23"/>
      <c r="C71" s="23"/>
      <c r="D71" s="24"/>
      <c r="E71" s="23"/>
      <c r="F71" s="23"/>
      <c r="G71" s="25"/>
      <c r="H71" s="24"/>
      <c r="I71" s="25">
        <f>IF(OR(B71="",G71=""),"",IF(C71="Аванс выдан",G71,-G71))</f>
      </c>
      <c r="J71" s="25">
        <f>IF(B71="","",SUMIFS($I$2:$I71,$B$2:$B71,B71))</f>
      </c>
      <c r="K71" s="24">
        <f>IF(B71="","",IF(COUNTIF($B71:$B$300,B71)&gt;1,"",IF(J71&gt;0.004,"ОТКРЫТ",IF(J71&lt;-0.004,"УДЕРЖАНО ЛИШНЕЕ","ЗАКРЫТО"))))</f>
      </c>
    </row>
    <row r="72" spans="1:11" x14ac:dyDescent="0.25">
      <c r="A72" s="18"/>
      <c r="B72" s="19"/>
      <c r="C72" s="19"/>
      <c r="D72" s="20"/>
      <c r="E72" s="19"/>
      <c r="F72" s="19"/>
      <c r="G72" s="21"/>
      <c r="H72" s="20"/>
      <c r="I72" s="21">
        <f>IF(OR(B72="",G72=""),"",IF(C72="Аванс выдан",G72,-G72))</f>
      </c>
      <c r="J72" s="21">
        <f>IF(B72="","",SUMIFS($I$2:$I72,$B$2:$B72,B72))</f>
      </c>
      <c r="K72" s="20">
        <f>IF(B72="","",IF(COUNTIF($B72:$B$300,B72)&gt;1,"",IF(J72&gt;0.004,"ОТКРЫТ",IF(J72&lt;-0.004,"УДЕРЖАНО ЛИШНЕЕ","ЗАКРЫТО"))))</f>
      </c>
    </row>
    <row r="73" spans="1:11" x14ac:dyDescent="0.25">
      <c r="A73" s="22"/>
      <c r="B73" s="23"/>
      <c r="C73" s="23"/>
      <c r="D73" s="24"/>
      <c r="E73" s="23"/>
      <c r="F73" s="23"/>
      <c r="G73" s="25"/>
      <c r="H73" s="24"/>
      <c r="I73" s="25">
        <f>IF(OR(B73="",G73=""),"",IF(C73="Аванс выдан",G73,-G73))</f>
      </c>
      <c r="J73" s="25">
        <f>IF(B73="","",SUMIFS($I$2:$I73,$B$2:$B73,B73))</f>
      </c>
      <c r="K73" s="24">
        <f>IF(B73="","",IF(COUNTIF($B73:$B$300,B73)&gt;1,"",IF(J73&gt;0.004,"ОТКРЫТ",IF(J73&lt;-0.004,"УДЕРЖАНО ЛИШНЕЕ","ЗАКРЫТО"))))</f>
      </c>
    </row>
    <row r="74" spans="1:11" x14ac:dyDescent="0.25">
      <c r="A74" s="18"/>
      <c r="B74" s="19"/>
      <c r="C74" s="19"/>
      <c r="D74" s="20"/>
      <c r="E74" s="19"/>
      <c r="F74" s="19"/>
      <c r="G74" s="21"/>
      <c r="H74" s="20"/>
      <c r="I74" s="21">
        <f>IF(OR(B74="",G74=""),"",IF(C74="Аванс выдан",G74,-G74))</f>
      </c>
      <c r="J74" s="21">
        <f>IF(B74="","",SUMIFS($I$2:$I74,$B$2:$B74,B74))</f>
      </c>
      <c r="K74" s="20">
        <f>IF(B74="","",IF(COUNTIF($B74:$B$300,B74)&gt;1,"",IF(J74&gt;0.004,"ОТКРЫТ",IF(J74&lt;-0.004,"УДЕРЖАНО ЛИШНЕЕ","ЗАКРЫТО"))))</f>
      </c>
    </row>
    <row r="75" spans="1:11" x14ac:dyDescent="0.25">
      <c r="A75" s="22"/>
      <c r="B75" s="23"/>
      <c r="C75" s="23"/>
      <c r="D75" s="24"/>
      <c r="E75" s="23"/>
      <c r="F75" s="23"/>
      <c r="G75" s="25"/>
      <c r="H75" s="24"/>
      <c r="I75" s="25">
        <f>IF(OR(B75="",G75=""),"",IF(C75="Аванс выдан",G75,-G75))</f>
      </c>
      <c r="J75" s="25">
        <f>IF(B75="","",SUMIFS($I$2:$I75,$B$2:$B75,B75))</f>
      </c>
      <c r="K75" s="24">
        <f>IF(B75="","",IF(COUNTIF($B75:$B$300,B75)&gt;1,"",IF(J75&gt;0.004,"ОТКРЫТ",IF(J75&lt;-0.004,"УДЕРЖАНО ЛИШНЕЕ","ЗАКРЫТО"))))</f>
      </c>
    </row>
    <row r="76" spans="1:11" x14ac:dyDescent="0.25">
      <c r="A76" s="18"/>
      <c r="B76" s="19"/>
      <c r="C76" s="19"/>
      <c r="D76" s="20"/>
      <c r="E76" s="19"/>
      <c r="F76" s="19"/>
      <c r="G76" s="21"/>
      <c r="H76" s="20"/>
      <c r="I76" s="21">
        <f>IF(OR(B76="",G76=""),"",IF(C76="Аванс выдан",G76,-G76))</f>
      </c>
      <c r="J76" s="21">
        <f>IF(B76="","",SUMIFS($I$2:$I76,$B$2:$B76,B76))</f>
      </c>
      <c r="K76" s="20">
        <f>IF(B76="","",IF(COUNTIF($B76:$B$300,B76)&gt;1,"",IF(J76&gt;0.004,"ОТКРЫТ",IF(J76&lt;-0.004,"УДЕРЖАНО ЛИШНЕЕ","ЗАКРЫТО"))))</f>
      </c>
    </row>
    <row r="77" spans="1:11" x14ac:dyDescent="0.25">
      <c r="A77" s="22"/>
      <c r="B77" s="23"/>
      <c r="C77" s="23"/>
      <c r="D77" s="24"/>
      <c r="E77" s="23"/>
      <c r="F77" s="23"/>
      <c r="G77" s="25"/>
      <c r="H77" s="24"/>
      <c r="I77" s="25">
        <f>IF(OR(B77="",G77=""),"",IF(C77="Аванс выдан",G77,-G77))</f>
      </c>
      <c r="J77" s="25">
        <f>IF(B77="","",SUMIFS($I$2:$I77,$B$2:$B77,B77))</f>
      </c>
      <c r="K77" s="24">
        <f>IF(B77="","",IF(COUNTIF($B77:$B$300,B77)&gt;1,"",IF(J77&gt;0.004,"ОТКРЫТ",IF(J77&lt;-0.004,"УДЕРЖАНО ЛИШНЕЕ","ЗАКРЫТО"))))</f>
      </c>
    </row>
    <row r="78" spans="1:11" x14ac:dyDescent="0.25">
      <c r="A78" s="18"/>
      <c r="B78" s="19"/>
      <c r="C78" s="19"/>
      <c r="D78" s="20"/>
      <c r="E78" s="19"/>
      <c r="F78" s="19"/>
      <c r="G78" s="21"/>
      <c r="H78" s="20"/>
      <c r="I78" s="21">
        <f>IF(OR(B78="",G78=""),"",IF(C78="Аванс выдан",G78,-G78))</f>
      </c>
      <c r="J78" s="21">
        <f>IF(B78="","",SUMIFS($I$2:$I78,$B$2:$B78,B78))</f>
      </c>
      <c r="K78" s="20">
        <f>IF(B78="","",IF(COUNTIF($B78:$B$300,B78)&gt;1,"",IF(J78&gt;0.004,"ОТКРЫТ",IF(J78&lt;-0.004,"УДЕРЖАНО ЛИШНЕЕ","ЗАКРЫТО"))))</f>
      </c>
    </row>
    <row r="79" spans="1:11" x14ac:dyDescent="0.25">
      <c r="A79" s="22"/>
      <c r="B79" s="23"/>
      <c r="C79" s="23"/>
      <c r="D79" s="24"/>
      <c r="E79" s="23"/>
      <c r="F79" s="23"/>
      <c r="G79" s="25"/>
      <c r="H79" s="24"/>
      <c r="I79" s="25">
        <f>IF(OR(B79="",G79=""),"",IF(C79="Аванс выдан",G79,-G79))</f>
      </c>
      <c r="J79" s="25">
        <f>IF(B79="","",SUMIFS($I$2:$I79,$B$2:$B79,B79))</f>
      </c>
      <c r="K79" s="24">
        <f>IF(B79="","",IF(COUNTIF($B79:$B$300,B79)&gt;1,"",IF(J79&gt;0.004,"ОТКРЫТ",IF(J79&lt;-0.004,"УДЕРЖАНО ЛИШНЕЕ","ЗАКРЫТО"))))</f>
      </c>
    </row>
    <row r="80" spans="1:11" x14ac:dyDescent="0.25">
      <c r="A80" s="18"/>
      <c r="B80" s="19"/>
      <c r="C80" s="19"/>
      <c r="D80" s="20"/>
      <c r="E80" s="19"/>
      <c r="F80" s="19"/>
      <c r="G80" s="21"/>
      <c r="H80" s="20"/>
      <c r="I80" s="21">
        <f>IF(OR(B80="",G80=""),"",IF(C80="Аванс выдан",G80,-G80))</f>
      </c>
      <c r="J80" s="21">
        <f>IF(B80="","",SUMIFS($I$2:$I80,$B$2:$B80,B80))</f>
      </c>
      <c r="K80" s="20">
        <f>IF(B80="","",IF(COUNTIF($B80:$B$300,B80)&gt;1,"",IF(J80&gt;0.004,"ОТКРЫТ",IF(J80&lt;-0.004,"УДЕРЖАНО ЛИШНЕЕ","ЗАКРЫТО"))))</f>
      </c>
    </row>
    <row r="81" spans="1:11" x14ac:dyDescent="0.25">
      <c r="A81" s="22"/>
      <c r="B81" s="23"/>
      <c r="C81" s="23"/>
      <c r="D81" s="24"/>
      <c r="E81" s="23"/>
      <c r="F81" s="23"/>
      <c r="G81" s="25"/>
      <c r="H81" s="24"/>
      <c r="I81" s="25">
        <f>IF(OR(B81="",G81=""),"",IF(C81="Аванс выдан",G81,-G81))</f>
      </c>
      <c r="J81" s="25">
        <f>IF(B81="","",SUMIFS($I$2:$I81,$B$2:$B81,B81))</f>
      </c>
      <c r="K81" s="24">
        <f>IF(B81="","",IF(COUNTIF($B81:$B$300,B81)&gt;1,"",IF(J81&gt;0.004,"ОТКРЫТ",IF(J81&lt;-0.004,"УДЕРЖАНО ЛИШНЕЕ","ЗАКРЫТО"))))</f>
      </c>
    </row>
    <row r="82" spans="1:11" x14ac:dyDescent="0.25">
      <c r="A82" s="18"/>
      <c r="B82" s="19"/>
      <c r="C82" s="19"/>
      <c r="D82" s="20"/>
      <c r="E82" s="19"/>
      <c r="F82" s="19"/>
      <c r="G82" s="21"/>
      <c r="H82" s="20"/>
      <c r="I82" s="21">
        <f>IF(OR(B82="",G82=""),"",IF(C82="Аванс выдан",G82,-G82))</f>
      </c>
      <c r="J82" s="21">
        <f>IF(B82="","",SUMIFS($I$2:$I82,$B$2:$B82,B82))</f>
      </c>
      <c r="K82" s="20">
        <f>IF(B82="","",IF(COUNTIF($B82:$B$300,B82)&gt;1,"",IF(J82&gt;0.004,"ОТКРЫТ",IF(J82&lt;-0.004,"УДЕРЖАНО ЛИШНЕЕ","ЗАКРЫТО"))))</f>
      </c>
    </row>
    <row r="83" spans="1:11" x14ac:dyDescent="0.25">
      <c r="A83" s="22"/>
      <c r="B83" s="23"/>
      <c r="C83" s="23"/>
      <c r="D83" s="24"/>
      <c r="E83" s="23"/>
      <c r="F83" s="23"/>
      <c r="G83" s="25"/>
      <c r="H83" s="24"/>
      <c r="I83" s="25">
        <f>IF(OR(B83="",G83=""),"",IF(C83="Аванс выдан",G83,-G83))</f>
      </c>
      <c r="J83" s="25">
        <f>IF(B83="","",SUMIFS($I$2:$I83,$B$2:$B83,B83))</f>
      </c>
      <c r="K83" s="24">
        <f>IF(B83="","",IF(COUNTIF($B83:$B$300,B83)&gt;1,"",IF(J83&gt;0.004,"ОТКРЫТ",IF(J83&lt;-0.004,"УДЕРЖАНО ЛИШНЕЕ","ЗАКРЫТО"))))</f>
      </c>
    </row>
    <row r="84" spans="1:11" x14ac:dyDescent="0.25">
      <c r="A84" s="18"/>
      <c r="B84" s="19"/>
      <c r="C84" s="19"/>
      <c r="D84" s="20"/>
      <c r="E84" s="19"/>
      <c r="F84" s="19"/>
      <c r="G84" s="21"/>
      <c r="H84" s="20"/>
      <c r="I84" s="21">
        <f>IF(OR(B84="",G84=""),"",IF(C84="Аванс выдан",G84,-G84))</f>
      </c>
      <c r="J84" s="21">
        <f>IF(B84="","",SUMIFS($I$2:$I84,$B$2:$B84,B84))</f>
      </c>
      <c r="K84" s="20">
        <f>IF(B84="","",IF(COUNTIF($B84:$B$300,B84)&gt;1,"",IF(J84&gt;0.004,"ОТКРЫТ",IF(J84&lt;-0.004,"УДЕРЖАНО ЛИШНЕЕ","ЗАКРЫТО"))))</f>
      </c>
    </row>
    <row r="85" spans="1:11" x14ac:dyDescent="0.25">
      <c r="A85" s="22"/>
      <c r="B85" s="23"/>
      <c r="C85" s="23"/>
      <c r="D85" s="24"/>
      <c r="E85" s="23"/>
      <c r="F85" s="23"/>
      <c r="G85" s="25"/>
      <c r="H85" s="24"/>
      <c r="I85" s="25">
        <f>IF(OR(B85="",G85=""),"",IF(C85="Аванс выдан",G85,-G85))</f>
      </c>
      <c r="J85" s="25">
        <f>IF(B85="","",SUMIFS($I$2:$I85,$B$2:$B85,B85))</f>
      </c>
      <c r="K85" s="24">
        <f>IF(B85="","",IF(COUNTIF($B85:$B$300,B85)&gt;1,"",IF(J85&gt;0.004,"ОТКРЫТ",IF(J85&lt;-0.004,"УДЕРЖАНО ЛИШНЕЕ","ЗАКРЫТО"))))</f>
      </c>
    </row>
    <row r="86" spans="1:11" x14ac:dyDescent="0.25">
      <c r="A86" s="18"/>
      <c r="B86" s="19"/>
      <c r="C86" s="19"/>
      <c r="D86" s="20"/>
      <c r="E86" s="19"/>
      <c r="F86" s="19"/>
      <c r="G86" s="21"/>
      <c r="H86" s="20"/>
      <c r="I86" s="21">
        <f>IF(OR(B86="",G86=""),"",IF(C86="Аванс выдан",G86,-G86))</f>
      </c>
      <c r="J86" s="21">
        <f>IF(B86="","",SUMIFS($I$2:$I86,$B$2:$B86,B86))</f>
      </c>
      <c r="K86" s="20">
        <f>IF(B86="","",IF(COUNTIF($B86:$B$300,B86)&gt;1,"",IF(J86&gt;0.004,"ОТКРЫТ",IF(J86&lt;-0.004,"УДЕРЖАНО ЛИШНЕЕ","ЗАКРЫТО"))))</f>
      </c>
    </row>
    <row r="87" spans="1:11" x14ac:dyDescent="0.25">
      <c r="A87" s="22"/>
      <c r="B87" s="23"/>
      <c r="C87" s="23"/>
      <c r="D87" s="24"/>
      <c r="E87" s="23"/>
      <c r="F87" s="23"/>
      <c r="G87" s="25"/>
      <c r="H87" s="24"/>
      <c r="I87" s="25">
        <f>IF(OR(B87="",G87=""),"",IF(C87="Аванс выдан",G87,-G87))</f>
      </c>
      <c r="J87" s="25">
        <f>IF(B87="","",SUMIFS($I$2:$I87,$B$2:$B87,B87))</f>
      </c>
      <c r="K87" s="24">
        <f>IF(B87="","",IF(COUNTIF($B87:$B$300,B87)&gt;1,"",IF(J87&gt;0.004,"ОТКРЫТ",IF(J87&lt;-0.004,"УДЕРЖАНО ЛИШНЕЕ","ЗАКРЫТО"))))</f>
      </c>
    </row>
    <row r="88" spans="1:11" x14ac:dyDescent="0.25">
      <c r="A88" s="18"/>
      <c r="B88" s="19"/>
      <c r="C88" s="19"/>
      <c r="D88" s="20"/>
      <c r="E88" s="19"/>
      <c r="F88" s="19"/>
      <c r="G88" s="21"/>
      <c r="H88" s="20"/>
      <c r="I88" s="21">
        <f>IF(OR(B88="",G88=""),"",IF(C88="Аванс выдан",G88,-G88))</f>
      </c>
      <c r="J88" s="21">
        <f>IF(B88="","",SUMIFS($I$2:$I88,$B$2:$B88,B88))</f>
      </c>
      <c r="K88" s="20">
        <f>IF(B88="","",IF(COUNTIF($B88:$B$300,B88)&gt;1,"",IF(J88&gt;0.004,"ОТКРЫТ",IF(J88&lt;-0.004,"УДЕРЖАНО ЛИШНЕЕ","ЗАКРЫТО"))))</f>
      </c>
    </row>
    <row r="89" spans="1:11" x14ac:dyDescent="0.25">
      <c r="A89" s="22"/>
      <c r="B89" s="23"/>
      <c r="C89" s="23"/>
      <c r="D89" s="24"/>
      <c r="E89" s="23"/>
      <c r="F89" s="23"/>
      <c r="G89" s="25"/>
      <c r="H89" s="24"/>
      <c r="I89" s="25">
        <f>IF(OR(B89="",G89=""),"",IF(C89="Аванс выдан",G89,-G89))</f>
      </c>
      <c r="J89" s="25">
        <f>IF(B89="","",SUMIFS($I$2:$I89,$B$2:$B89,B89))</f>
      </c>
      <c r="K89" s="24">
        <f>IF(B89="","",IF(COUNTIF($B89:$B$300,B89)&gt;1,"",IF(J89&gt;0.004,"ОТКРЫТ",IF(J89&lt;-0.004,"УДЕРЖАНО ЛИШНЕЕ","ЗАКРЫТО"))))</f>
      </c>
    </row>
    <row r="90" spans="1:11" x14ac:dyDescent="0.25">
      <c r="A90" s="18"/>
      <c r="B90" s="19"/>
      <c r="C90" s="19"/>
      <c r="D90" s="20"/>
      <c r="E90" s="19"/>
      <c r="F90" s="19"/>
      <c r="G90" s="21"/>
      <c r="H90" s="20"/>
      <c r="I90" s="21">
        <f>IF(OR(B90="",G90=""),"",IF(C90="Аванс выдан",G90,-G90))</f>
      </c>
      <c r="J90" s="21">
        <f>IF(B90="","",SUMIFS($I$2:$I90,$B$2:$B90,B90))</f>
      </c>
      <c r="K90" s="20">
        <f>IF(B90="","",IF(COUNTIF($B90:$B$300,B90)&gt;1,"",IF(J90&gt;0.004,"ОТКРЫТ",IF(J90&lt;-0.004,"УДЕРЖАНО ЛИШНЕЕ","ЗАКРЫТО"))))</f>
      </c>
    </row>
    <row r="91" spans="1:11" x14ac:dyDescent="0.25">
      <c r="A91" s="22"/>
      <c r="B91" s="23"/>
      <c r="C91" s="23"/>
      <c r="D91" s="24"/>
      <c r="E91" s="23"/>
      <c r="F91" s="23"/>
      <c r="G91" s="25"/>
      <c r="H91" s="24"/>
      <c r="I91" s="25">
        <f>IF(OR(B91="",G91=""),"",IF(C91="Аванс выдан",G91,-G91))</f>
      </c>
      <c r="J91" s="25">
        <f>IF(B91="","",SUMIFS($I$2:$I91,$B$2:$B91,B91))</f>
      </c>
      <c r="K91" s="24">
        <f>IF(B91="","",IF(COUNTIF($B91:$B$300,B91)&gt;1,"",IF(J91&gt;0.004,"ОТКРЫТ",IF(J91&lt;-0.004,"УДЕРЖАНО ЛИШНЕЕ","ЗАКРЫТО"))))</f>
      </c>
    </row>
    <row r="92" spans="1:11" x14ac:dyDescent="0.25">
      <c r="A92" s="18"/>
      <c r="B92" s="19"/>
      <c r="C92" s="19"/>
      <c r="D92" s="20"/>
      <c r="E92" s="19"/>
      <c r="F92" s="19"/>
      <c r="G92" s="21"/>
      <c r="H92" s="20"/>
      <c r="I92" s="21">
        <f>IF(OR(B92="",G92=""),"",IF(C92="Аванс выдан",G92,-G92))</f>
      </c>
      <c r="J92" s="21">
        <f>IF(B92="","",SUMIFS($I$2:$I92,$B$2:$B92,B92))</f>
      </c>
      <c r="K92" s="20">
        <f>IF(B92="","",IF(COUNTIF($B92:$B$300,B92)&gt;1,"",IF(J92&gt;0.004,"ОТКРЫТ",IF(J92&lt;-0.004,"УДЕРЖАНО ЛИШНЕЕ","ЗАКРЫТО"))))</f>
      </c>
    </row>
    <row r="93" spans="1:11" x14ac:dyDescent="0.25">
      <c r="A93" s="22"/>
      <c r="B93" s="23"/>
      <c r="C93" s="23"/>
      <c r="D93" s="24"/>
      <c r="E93" s="23"/>
      <c r="F93" s="23"/>
      <c r="G93" s="25"/>
      <c r="H93" s="24"/>
      <c r="I93" s="25">
        <f>IF(OR(B93="",G93=""),"",IF(C93="Аванс выдан",G93,-G93))</f>
      </c>
      <c r="J93" s="25">
        <f>IF(B93="","",SUMIFS($I$2:$I93,$B$2:$B93,B93))</f>
      </c>
      <c r="K93" s="24">
        <f>IF(B93="","",IF(COUNTIF($B93:$B$300,B93)&gt;1,"",IF(J93&gt;0.004,"ОТКРЫТ",IF(J93&lt;-0.004,"УДЕРЖАНО ЛИШНЕЕ","ЗАКРЫТО"))))</f>
      </c>
    </row>
    <row r="94" spans="1:11" x14ac:dyDescent="0.25">
      <c r="A94" s="18"/>
      <c r="B94" s="19"/>
      <c r="C94" s="19"/>
      <c r="D94" s="20"/>
      <c r="E94" s="19"/>
      <c r="F94" s="19"/>
      <c r="G94" s="21"/>
      <c r="H94" s="20"/>
      <c r="I94" s="21">
        <f>IF(OR(B94="",G94=""),"",IF(C94="Аванс выдан",G94,-G94))</f>
      </c>
      <c r="J94" s="21">
        <f>IF(B94="","",SUMIFS($I$2:$I94,$B$2:$B94,B94))</f>
      </c>
      <c r="K94" s="20">
        <f>IF(B94="","",IF(COUNTIF($B94:$B$300,B94)&gt;1,"",IF(J94&gt;0.004,"ОТКРЫТ",IF(J94&lt;-0.004,"УДЕРЖАНО ЛИШНЕЕ","ЗАКРЫТО"))))</f>
      </c>
    </row>
    <row r="95" spans="1:11" x14ac:dyDescent="0.25">
      <c r="A95" s="22"/>
      <c r="B95" s="23"/>
      <c r="C95" s="23"/>
      <c r="D95" s="24"/>
      <c r="E95" s="23"/>
      <c r="F95" s="23"/>
      <c r="G95" s="25"/>
      <c r="H95" s="24"/>
      <c r="I95" s="25">
        <f>IF(OR(B95="",G95=""),"",IF(C95="Аванс выдан",G95,-G95))</f>
      </c>
      <c r="J95" s="25">
        <f>IF(B95="","",SUMIFS($I$2:$I95,$B$2:$B95,B95))</f>
      </c>
      <c r="K95" s="24">
        <f>IF(B95="","",IF(COUNTIF($B95:$B$300,B95)&gt;1,"",IF(J95&gt;0.004,"ОТКРЫТ",IF(J95&lt;-0.004,"УДЕРЖАНО ЛИШНЕЕ","ЗАКРЫТО"))))</f>
      </c>
    </row>
    <row r="96" spans="1:11" x14ac:dyDescent="0.25">
      <c r="A96" s="18"/>
      <c r="B96" s="19"/>
      <c r="C96" s="19"/>
      <c r="D96" s="20"/>
      <c r="E96" s="19"/>
      <c r="F96" s="19"/>
      <c r="G96" s="21"/>
      <c r="H96" s="20"/>
      <c r="I96" s="21">
        <f>IF(OR(B96="",G96=""),"",IF(C96="Аванс выдан",G96,-G96))</f>
      </c>
      <c r="J96" s="21">
        <f>IF(B96="","",SUMIFS($I$2:$I96,$B$2:$B96,B96))</f>
      </c>
      <c r="K96" s="20">
        <f>IF(B96="","",IF(COUNTIF($B96:$B$300,B96)&gt;1,"",IF(J96&gt;0.004,"ОТКРЫТ",IF(J96&lt;-0.004,"УДЕРЖАНО ЛИШНЕЕ","ЗАКРЫТО"))))</f>
      </c>
    </row>
    <row r="97" spans="1:11" x14ac:dyDescent="0.25">
      <c r="A97" s="22"/>
      <c r="B97" s="23"/>
      <c r="C97" s="23"/>
      <c r="D97" s="24"/>
      <c r="E97" s="23"/>
      <c r="F97" s="23"/>
      <c r="G97" s="25"/>
      <c r="H97" s="24"/>
      <c r="I97" s="25">
        <f>IF(OR(B97="",G97=""),"",IF(C97="Аванс выдан",G97,-G97))</f>
      </c>
      <c r="J97" s="25">
        <f>IF(B97="","",SUMIFS($I$2:$I97,$B$2:$B97,B97))</f>
      </c>
      <c r="K97" s="24">
        <f>IF(B97="","",IF(COUNTIF($B97:$B$300,B97)&gt;1,"",IF(J97&gt;0.004,"ОТКРЫТ",IF(J97&lt;-0.004,"УДЕРЖАНО ЛИШНЕЕ","ЗАКРЫТО"))))</f>
      </c>
    </row>
    <row r="98" spans="1:11" x14ac:dyDescent="0.25">
      <c r="A98" s="18"/>
      <c r="B98" s="19"/>
      <c r="C98" s="19"/>
      <c r="D98" s="20"/>
      <c r="E98" s="19"/>
      <c r="F98" s="19"/>
      <c r="G98" s="21"/>
      <c r="H98" s="20"/>
      <c r="I98" s="21">
        <f>IF(OR(B98="",G98=""),"",IF(C98="Аванс выдан",G98,-G98))</f>
      </c>
      <c r="J98" s="21">
        <f>IF(B98="","",SUMIFS($I$2:$I98,$B$2:$B98,B98))</f>
      </c>
      <c r="K98" s="20">
        <f>IF(B98="","",IF(COUNTIF($B98:$B$300,B98)&gt;1,"",IF(J98&gt;0.004,"ОТКРЫТ",IF(J98&lt;-0.004,"УДЕРЖАНО ЛИШНЕЕ","ЗАКРЫТО"))))</f>
      </c>
    </row>
    <row r="99" spans="1:11" x14ac:dyDescent="0.25">
      <c r="A99" s="22"/>
      <c r="B99" s="23"/>
      <c r="C99" s="23"/>
      <c r="D99" s="24"/>
      <c r="E99" s="23"/>
      <c r="F99" s="23"/>
      <c r="G99" s="25"/>
      <c r="H99" s="24"/>
      <c r="I99" s="25">
        <f>IF(OR(B99="",G99=""),"",IF(C99="Аванс выдан",G99,-G99))</f>
      </c>
      <c r="J99" s="25">
        <f>IF(B99="","",SUMIFS($I$2:$I99,$B$2:$B99,B99))</f>
      </c>
      <c r="K99" s="24">
        <f>IF(B99="","",IF(COUNTIF($B99:$B$300,B99)&gt;1,"",IF(J99&gt;0.004,"ОТКРЫТ",IF(J99&lt;-0.004,"УДЕРЖАНО ЛИШНЕЕ","ЗАКРЫТО"))))</f>
      </c>
    </row>
    <row r="100" spans="1:11" x14ac:dyDescent="0.25">
      <c r="A100" s="18"/>
      <c r="B100" s="19"/>
      <c r="C100" s="19"/>
      <c r="D100" s="20"/>
      <c r="E100" s="19"/>
      <c r="F100" s="19"/>
      <c r="G100" s="21"/>
      <c r="H100" s="20"/>
      <c r="I100" s="21">
        <f>IF(OR(B100="",G100=""),"",IF(C100="Аванс выдан",G100,-G100))</f>
      </c>
      <c r="J100" s="21">
        <f>IF(B100="","",SUMIFS($I$2:$I100,$B$2:$B100,B100))</f>
      </c>
      <c r="K100" s="20">
        <f>IF(B100="","",IF(COUNTIF($B100:$B$300,B100)&gt;1,"",IF(J100&gt;0.004,"ОТКРЫТ",IF(J100&lt;-0.004,"УДЕРЖАНО ЛИШНЕЕ","ЗАКРЫТО"))))</f>
      </c>
    </row>
    <row r="101" spans="1:11" x14ac:dyDescent="0.25">
      <c r="A101" s="22"/>
      <c r="B101" s="23"/>
      <c r="C101" s="23"/>
      <c r="D101" s="24"/>
      <c r="E101" s="23"/>
      <c r="F101" s="23"/>
      <c r="G101" s="25"/>
      <c r="H101" s="24"/>
      <c r="I101" s="25">
        <f>IF(OR(B101="",G101=""),"",IF(C101="Аванс выдан",G101,-G101))</f>
      </c>
      <c r="J101" s="25">
        <f>IF(B101="","",SUMIFS($I$2:$I101,$B$2:$B101,B101))</f>
      </c>
      <c r="K101" s="24">
        <f>IF(B101="","",IF(COUNTIF($B101:$B$300,B101)&gt;1,"",IF(J101&gt;0.004,"ОТКРЫТ",IF(J101&lt;-0.004,"УДЕРЖАНО ЛИШНЕЕ","ЗАКРЫТО"))))</f>
      </c>
    </row>
    <row r="102" spans="1:11" x14ac:dyDescent="0.25">
      <c r="A102" s="18"/>
      <c r="B102" s="19"/>
      <c r="C102" s="19"/>
      <c r="D102" s="20"/>
      <c r="E102" s="19"/>
      <c r="F102" s="19"/>
      <c r="G102" s="21"/>
      <c r="H102" s="20"/>
      <c r="I102" s="21">
        <f>IF(OR(B102="",G102=""),"",IF(C102="Аванс выдан",G102,-G102))</f>
      </c>
      <c r="J102" s="21">
        <f>IF(B102="","",SUMIFS($I$2:$I102,$B$2:$B102,B102))</f>
      </c>
      <c r="K102" s="20">
        <f>IF(B102="","",IF(COUNTIF($B102:$B$300,B102)&gt;1,"",IF(J102&gt;0.004,"ОТКРЫТ",IF(J102&lt;-0.004,"УДЕРЖАНО ЛИШНЕЕ","ЗАКРЫТО"))))</f>
      </c>
    </row>
    <row r="103" spans="1:11" x14ac:dyDescent="0.25">
      <c r="A103" s="22"/>
      <c r="B103" s="23"/>
      <c r="C103" s="23"/>
      <c r="D103" s="24"/>
      <c r="E103" s="23"/>
      <c r="F103" s="23"/>
      <c r="G103" s="25"/>
      <c r="H103" s="24"/>
      <c r="I103" s="25">
        <f>IF(OR(B103="",G103=""),"",IF(C103="Аванс выдан",G103,-G103))</f>
      </c>
      <c r="J103" s="25">
        <f>IF(B103="","",SUMIFS($I$2:$I103,$B$2:$B103,B103))</f>
      </c>
      <c r="K103" s="24">
        <f>IF(B103="","",IF(COUNTIF($B103:$B$300,B103)&gt;1,"",IF(J103&gt;0.004,"ОТКРЫТ",IF(J103&lt;-0.004,"УДЕРЖАНО ЛИШНЕЕ","ЗАКРЫТО"))))</f>
      </c>
    </row>
    <row r="104" spans="1:11" x14ac:dyDescent="0.25">
      <c r="A104" s="18"/>
      <c r="B104" s="19"/>
      <c r="C104" s="19"/>
      <c r="D104" s="20"/>
      <c r="E104" s="19"/>
      <c r="F104" s="19"/>
      <c r="G104" s="21"/>
      <c r="H104" s="20"/>
      <c r="I104" s="21">
        <f>IF(OR(B104="",G104=""),"",IF(C104="Аванс выдан",G104,-G104))</f>
      </c>
      <c r="J104" s="21">
        <f>IF(B104="","",SUMIFS($I$2:$I104,$B$2:$B104,B104))</f>
      </c>
      <c r="K104" s="20">
        <f>IF(B104="","",IF(COUNTIF($B104:$B$300,B104)&gt;1,"",IF(J104&gt;0.004,"ОТКРЫТ",IF(J104&lt;-0.004,"УДЕРЖАНО ЛИШНЕЕ","ЗАКРЫТО"))))</f>
      </c>
    </row>
    <row r="105" spans="1:11" x14ac:dyDescent="0.25">
      <c r="A105" s="22"/>
      <c r="B105" s="23"/>
      <c r="C105" s="23"/>
      <c r="D105" s="24"/>
      <c r="E105" s="23"/>
      <c r="F105" s="23"/>
      <c r="G105" s="25"/>
      <c r="H105" s="24"/>
      <c r="I105" s="25">
        <f>IF(OR(B105="",G105=""),"",IF(C105="Аванс выдан",G105,-G105))</f>
      </c>
      <c r="J105" s="25">
        <f>IF(B105="","",SUMIFS($I$2:$I105,$B$2:$B105,B105))</f>
      </c>
      <c r="K105" s="24">
        <f>IF(B105="","",IF(COUNTIF($B105:$B$300,B105)&gt;1,"",IF(J105&gt;0.004,"ОТКРЫТ",IF(J105&lt;-0.004,"УДЕРЖАНО ЛИШНЕЕ","ЗАКРЫТО"))))</f>
      </c>
    </row>
    <row r="106" spans="1:11" x14ac:dyDescent="0.25">
      <c r="A106" s="18"/>
      <c r="B106" s="19"/>
      <c r="C106" s="19"/>
      <c r="D106" s="20"/>
      <c r="E106" s="19"/>
      <c r="F106" s="19"/>
      <c r="G106" s="21"/>
      <c r="H106" s="20"/>
      <c r="I106" s="21">
        <f>IF(OR(B106="",G106=""),"",IF(C106="Аванс выдан",G106,-G106))</f>
      </c>
      <c r="J106" s="21">
        <f>IF(B106="","",SUMIFS($I$2:$I106,$B$2:$B106,B106))</f>
      </c>
      <c r="K106" s="20">
        <f>IF(B106="","",IF(COUNTIF($B106:$B$300,B106)&gt;1,"",IF(J106&gt;0.004,"ОТКРЫТ",IF(J106&lt;-0.004,"УДЕРЖАНО ЛИШНЕЕ","ЗАКРЫТО"))))</f>
      </c>
    </row>
    <row r="107" spans="1:11" x14ac:dyDescent="0.25">
      <c r="A107" s="22"/>
      <c r="B107" s="23"/>
      <c r="C107" s="23"/>
      <c r="D107" s="24"/>
      <c r="E107" s="23"/>
      <c r="F107" s="23"/>
      <c r="G107" s="25"/>
      <c r="H107" s="24"/>
      <c r="I107" s="25">
        <f>IF(OR(B107="",G107=""),"",IF(C107="Аванс выдан",G107,-G107))</f>
      </c>
      <c r="J107" s="25">
        <f>IF(B107="","",SUMIFS($I$2:$I107,$B$2:$B107,B107))</f>
      </c>
      <c r="K107" s="24">
        <f>IF(B107="","",IF(COUNTIF($B107:$B$300,B107)&gt;1,"",IF(J107&gt;0.004,"ОТКРЫТ",IF(J107&lt;-0.004,"УДЕРЖАНО ЛИШНЕЕ","ЗАКРЫТО"))))</f>
      </c>
    </row>
    <row r="108" spans="1:11" x14ac:dyDescent="0.25">
      <c r="A108" s="18"/>
      <c r="B108" s="19"/>
      <c r="C108" s="19"/>
      <c r="D108" s="20"/>
      <c r="E108" s="19"/>
      <c r="F108" s="19"/>
      <c r="G108" s="21"/>
      <c r="H108" s="20"/>
      <c r="I108" s="21">
        <f>IF(OR(B108="",G108=""),"",IF(C108="Аванс выдан",G108,-G108))</f>
      </c>
      <c r="J108" s="21">
        <f>IF(B108="","",SUMIFS($I$2:$I108,$B$2:$B108,B108))</f>
      </c>
      <c r="K108" s="20">
        <f>IF(B108="","",IF(COUNTIF($B108:$B$300,B108)&gt;1,"",IF(J108&gt;0.004,"ОТКРЫТ",IF(J108&lt;-0.004,"УДЕРЖАНО ЛИШНЕЕ","ЗАКРЫТО"))))</f>
      </c>
    </row>
    <row r="109" spans="1:11" x14ac:dyDescent="0.25">
      <c r="A109" s="22"/>
      <c r="B109" s="23"/>
      <c r="C109" s="23"/>
      <c r="D109" s="24"/>
      <c r="E109" s="23"/>
      <c r="F109" s="23"/>
      <c r="G109" s="25"/>
      <c r="H109" s="24"/>
      <c r="I109" s="25">
        <f>IF(OR(B109="",G109=""),"",IF(C109="Аванс выдан",G109,-G109))</f>
      </c>
      <c r="J109" s="25">
        <f>IF(B109="","",SUMIFS($I$2:$I109,$B$2:$B109,B109))</f>
      </c>
      <c r="K109" s="24">
        <f>IF(B109="","",IF(COUNTIF($B109:$B$300,B109)&gt;1,"",IF(J109&gt;0.004,"ОТКРЫТ",IF(J109&lt;-0.004,"УДЕРЖАНО ЛИШНЕЕ","ЗАКРЫТО"))))</f>
      </c>
    </row>
    <row r="110" spans="1:11" x14ac:dyDescent="0.25">
      <c r="A110" s="18"/>
      <c r="B110" s="19"/>
      <c r="C110" s="19"/>
      <c r="D110" s="20"/>
      <c r="E110" s="19"/>
      <c r="F110" s="19"/>
      <c r="G110" s="21"/>
      <c r="H110" s="20"/>
      <c r="I110" s="21">
        <f>IF(OR(B110="",G110=""),"",IF(C110="Аванс выдан",G110,-G110))</f>
      </c>
      <c r="J110" s="21">
        <f>IF(B110="","",SUMIFS($I$2:$I110,$B$2:$B110,B110))</f>
      </c>
      <c r="K110" s="20">
        <f>IF(B110="","",IF(COUNTIF($B110:$B$300,B110)&gt;1,"",IF(J110&gt;0.004,"ОТКРЫТ",IF(J110&lt;-0.004,"УДЕРЖАНО ЛИШНЕЕ","ЗАКРЫТО"))))</f>
      </c>
    </row>
    <row r="111" spans="1:11" x14ac:dyDescent="0.25">
      <c r="A111" s="22"/>
      <c r="B111" s="23"/>
      <c r="C111" s="23"/>
      <c r="D111" s="24"/>
      <c r="E111" s="23"/>
      <c r="F111" s="23"/>
      <c r="G111" s="25"/>
      <c r="H111" s="24"/>
      <c r="I111" s="25">
        <f>IF(OR(B111="",G111=""),"",IF(C111="Аванс выдан",G111,-G111))</f>
      </c>
      <c r="J111" s="25">
        <f>IF(B111="","",SUMIFS($I$2:$I111,$B$2:$B111,B111))</f>
      </c>
      <c r="K111" s="24">
        <f>IF(B111="","",IF(COUNTIF($B111:$B$300,B111)&gt;1,"",IF(J111&gt;0.004,"ОТКРЫТ",IF(J111&lt;-0.004,"УДЕРЖАНО ЛИШНЕЕ","ЗАКРЫТО"))))</f>
      </c>
    </row>
    <row r="112" spans="1:11" x14ac:dyDescent="0.25">
      <c r="A112" s="18"/>
      <c r="B112" s="19"/>
      <c r="C112" s="19"/>
      <c r="D112" s="20"/>
      <c r="E112" s="19"/>
      <c r="F112" s="19"/>
      <c r="G112" s="21"/>
      <c r="H112" s="20"/>
      <c r="I112" s="21">
        <f>IF(OR(B112="",G112=""),"",IF(C112="Аванс выдан",G112,-G112))</f>
      </c>
      <c r="J112" s="21">
        <f>IF(B112="","",SUMIFS($I$2:$I112,$B$2:$B112,B112))</f>
      </c>
      <c r="K112" s="20">
        <f>IF(B112="","",IF(COUNTIF($B112:$B$300,B112)&gt;1,"",IF(J112&gt;0.004,"ОТКРЫТ",IF(J112&lt;-0.004,"УДЕРЖАНО ЛИШНЕЕ","ЗАКРЫТО"))))</f>
      </c>
    </row>
    <row r="113" spans="1:11" x14ac:dyDescent="0.25">
      <c r="A113" s="22"/>
      <c r="B113" s="23"/>
      <c r="C113" s="23"/>
      <c r="D113" s="24"/>
      <c r="E113" s="23"/>
      <c r="F113" s="23"/>
      <c r="G113" s="25"/>
      <c r="H113" s="24"/>
      <c r="I113" s="25">
        <f>IF(OR(B113="",G113=""),"",IF(C113="Аванс выдан",G113,-G113))</f>
      </c>
      <c r="J113" s="25">
        <f>IF(B113="","",SUMIFS($I$2:$I113,$B$2:$B113,B113))</f>
      </c>
      <c r="K113" s="24">
        <f>IF(B113="","",IF(COUNTIF($B113:$B$300,B113)&gt;1,"",IF(J113&gt;0.004,"ОТКРЫТ",IF(J113&lt;-0.004,"УДЕРЖАНО ЛИШНЕЕ","ЗАКРЫТО"))))</f>
      </c>
    </row>
    <row r="114" spans="1:11" x14ac:dyDescent="0.25">
      <c r="A114" s="18"/>
      <c r="B114" s="19"/>
      <c r="C114" s="19"/>
      <c r="D114" s="20"/>
      <c r="E114" s="19"/>
      <c r="F114" s="19"/>
      <c r="G114" s="21"/>
      <c r="H114" s="20"/>
      <c r="I114" s="21">
        <f>IF(OR(B114="",G114=""),"",IF(C114="Аванс выдан",G114,-G114))</f>
      </c>
      <c r="J114" s="21">
        <f>IF(B114="","",SUMIFS($I$2:$I114,$B$2:$B114,B114))</f>
      </c>
      <c r="K114" s="20">
        <f>IF(B114="","",IF(COUNTIF($B114:$B$300,B114)&gt;1,"",IF(J114&gt;0.004,"ОТКРЫТ",IF(J114&lt;-0.004,"УДЕРЖАНО ЛИШНЕЕ","ЗАКРЫТО"))))</f>
      </c>
    </row>
    <row r="115" spans="1:11" x14ac:dyDescent="0.25">
      <c r="A115" s="22"/>
      <c r="B115" s="23"/>
      <c r="C115" s="23"/>
      <c r="D115" s="24"/>
      <c r="E115" s="23"/>
      <c r="F115" s="23"/>
      <c r="G115" s="25"/>
      <c r="H115" s="24"/>
      <c r="I115" s="25">
        <f>IF(OR(B115="",G115=""),"",IF(C115="Аванс выдан",G115,-G115))</f>
      </c>
      <c r="J115" s="25">
        <f>IF(B115="","",SUMIFS($I$2:$I115,$B$2:$B115,B115))</f>
      </c>
      <c r="K115" s="24">
        <f>IF(B115="","",IF(COUNTIF($B115:$B$300,B115)&gt;1,"",IF(J115&gt;0.004,"ОТКРЫТ",IF(J115&lt;-0.004,"УДЕРЖАНО ЛИШНЕЕ","ЗАКРЫТО"))))</f>
      </c>
    </row>
    <row r="116" spans="1:11" x14ac:dyDescent="0.25">
      <c r="A116" s="18"/>
      <c r="B116" s="19"/>
      <c r="C116" s="19"/>
      <c r="D116" s="20"/>
      <c r="E116" s="19"/>
      <c r="F116" s="19"/>
      <c r="G116" s="21"/>
      <c r="H116" s="20"/>
      <c r="I116" s="21">
        <f>IF(OR(B116="",G116=""),"",IF(C116="Аванс выдан",G116,-G116))</f>
      </c>
      <c r="J116" s="21">
        <f>IF(B116="","",SUMIFS($I$2:$I116,$B$2:$B116,B116))</f>
      </c>
      <c r="K116" s="20">
        <f>IF(B116="","",IF(COUNTIF($B116:$B$300,B116)&gt;1,"",IF(J116&gt;0.004,"ОТКРЫТ",IF(J116&lt;-0.004,"УДЕРЖАНО ЛИШНЕЕ","ЗАКРЫТО"))))</f>
      </c>
    </row>
    <row r="117" spans="1:11" x14ac:dyDescent="0.25">
      <c r="A117" s="22"/>
      <c r="B117" s="23"/>
      <c r="C117" s="23"/>
      <c r="D117" s="24"/>
      <c r="E117" s="23"/>
      <c r="F117" s="23"/>
      <c r="G117" s="25"/>
      <c r="H117" s="24"/>
      <c r="I117" s="25">
        <f>IF(OR(B117="",G117=""),"",IF(C117="Аванс выдан",G117,-G117))</f>
      </c>
      <c r="J117" s="25">
        <f>IF(B117="","",SUMIFS($I$2:$I117,$B$2:$B117,B117))</f>
      </c>
      <c r="K117" s="24">
        <f>IF(B117="","",IF(COUNTIF($B117:$B$300,B117)&gt;1,"",IF(J117&gt;0.004,"ОТКРЫТ",IF(J117&lt;-0.004,"УДЕРЖАНО ЛИШНЕЕ","ЗАКРЫТО"))))</f>
      </c>
    </row>
    <row r="118" spans="1:11" x14ac:dyDescent="0.25">
      <c r="A118" s="18"/>
      <c r="B118" s="19"/>
      <c r="C118" s="19"/>
      <c r="D118" s="20"/>
      <c r="E118" s="19"/>
      <c r="F118" s="19"/>
      <c r="G118" s="21"/>
      <c r="H118" s="20"/>
      <c r="I118" s="21">
        <f>IF(OR(B118="",G118=""),"",IF(C118="Аванс выдан",G118,-G118))</f>
      </c>
      <c r="J118" s="21">
        <f>IF(B118="","",SUMIFS($I$2:$I118,$B$2:$B118,B118))</f>
      </c>
      <c r="K118" s="20">
        <f>IF(B118="","",IF(COUNTIF($B118:$B$300,B118)&gt;1,"",IF(J118&gt;0.004,"ОТКРЫТ",IF(J118&lt;-0.004,"УДЕРЖАНО ЛИШНЕЕ","ЗАКРЫТО"))))</f>
      </c>
    </row>
    <row r="119" spans="1:11" x14ac:dyDescent="0.25">
      <c r="A119" s="22"/>
      <c r="B119" s="23"/>
      <c r="C119" s="23"/>
      <c r="D119" s="24"/>
      <c r="E119" s="23"/>
      <c r="F119" s="23"/>
      <c r="G119" s="25"/>
      <c r="H119" s="24"/>
      <c r="I119" s="25">
        <f>IF(OR(B119="",G119=""),"",IF(C119="Аванс выдан",G119,-G119))</f>
      </c>
      <c r="J119" s="25">
        <f>IF(B119="","",SUMIFS($I$2:$I119,$B$2:$B119,B119))</f>
      </c>
      <c r="K119" s="24">
        <f>IF(B119="","",IF(COUNTIF($B119:$B$300,B119)&gt;1,"",IF(J119&gt;0.004,"ОТКРЫТ",IF(J119&lt;-0.004,"УДЕРЖАНО ЛИШНЕЕ","ЗАКРЫТО"))))</f>
      </c>
    </row>
    <row r="120" spans="1:11" x14ac:dyDescent="0.25">
      <c r="A120" s="18"/>
      <c r="B120" s="19"/>
      <c r="C120" s="19"/>
      <c r="D120" s="20"/>
      <c r="E120" s="19"/>
      <c r="F120" s="19"/>
      <c r="G120" s="21"/>
      <c r="H120" s="20"/>
      <c r="I120" s="21">
        <f>IF(OR(B120="",G120=""),"",IF(C120="Аванс выдан",G120,-G120))</f>
      </c>
      <c r="J120" s="21">
        <f>IF(B120="","",SUMIFS($I$2:$I120,$B$2:$B120,B120))</f>
      </c>
      <c r="K120" s="20">
        <f>IF(B120="","",IF(COUNTIF($B120:$B$300,B120)&gt;1,"",IF(J120&gt;0.004,"ОТКРЫТ",IF(J120&lt;-0.004,"УДЕРЖАНО ЛИШНЕЕ","ЗАКРЫТО"))))</f>
      </c>
    </row>
    <row r="121" spans="1:11" x14ac:dyDescent="0.25">
      <c r="A121" s="22"/>
      <c r="B121" s="23"/>
      <c r="C121" s="23"/>
      <c r="D121" s="24"/>
      <c r="E121" s="23"/>
      <c r="F121" s="23"/>
      <c r="G121" s="25"/>
      <c r="H121" s="24"/>
      <c r="I121" s="25">
        <f>IF(OR(B121="",G121=""),"",IF(C121="Аванс выдан",G121,-G121))</f>
      </c>
      <c r="J121" s="25">
        <f>IF(B121="","",SUMIFS($I$2:$I121,$B$2:$B121,B121))</f>
      </c>
      <c r="K121" s="24">
        <f>IF(B121="","",IF(COUNTIF($B121:$B$300,B121)&gt;1,"",IF(J121&gt;0.004,"ОТКРЫТ",IF(J121&lt;-0.004,"УДЕРЖАНО ЛИШНЕЕ","ЗАКРЫТО"))))</f>
      </c>
    </row>
    <row r="122" spans="1:11" x14ac:dyDescent="0.25">
      <c r="A122" s="18"/>
      <c r="B122" s="19"/>
      <c r="C122" s="19"/>
      <c r="D122" s="20"/>
      <c r="E122" s="19"/>
      <c r="F122" s="19"/>
      <c r="G122" s="21"/>
      <c r="H122" s="20"/>
      <c r="I122" s="21">
        <f>IF(OR(B122="",G122=""),"",IF(C122="Аванс выдан",G122,-G122))</f>
      </c>
      <c r="J122" s="21">
        <f>IF(B122="","",SUMIFS($I$2:$I122,$B$2:$B122,B122))</f>
      </c>
      <c r="K122" s="20">
        <f>IF(B122="","",IF(COUNTIF($B122:$B$300,B122)&gt;1,"",IF(J122&gt;0.004,"ОТКРЫТ",IF(J122&lt;-0.004,"УДЕРЖАНО ЛИШНЕЕ","ЗАКРЫТО"))))</f>
      </c>
    </row>
    <row r="123" spans="1:11" x14ac:dyDescent="0.25">
      <c r="A123" s="22"/>
      <c r="B123" s="23"/>
      <c r="C123" s="23"/>
      <c r="D123" s="24"/>
      <c r="E123" s="23"/>
      <c r="F123" s="23"/>
      <c r="G123" s="25"/>
      <c r="H123" s="24"/>
      <c r="I123" s="25">
        <f>IF(OR(B123="",G123=""),"",IF(C123="Аванс выдан",G123,-G123))</f>
      </c>
      <c r="J123" s="25">
        <f>IF(B123="","",SUMIFS($I$2:$I123,$B$2:$B123,B123))</f>
      </c>
      <c r="K123" s="24">
        <f>IF(B123="","",IF(COUNTIF($B123:$B$300,B123)&gt;1,"",IF(J123&gt;0.004,"ОТКРЫТ",IF(J123&lt;-0.004,"УДЕРЖАНО ЛИШНЕЕ","ЗАКРЫТО"))))</f>
      </c>
    </row>
    <row r="124" spans="1:11" x14ac:dyDescent="0.25">
      <c r="A124" s="18"/>
      <c r="B124" s="19"/>
      <c r="C124" s="19"/>
      <c r="D124" s="20"/>
      <c r="E124" s="19"/>
      <c r="F124" s="19"/>
      <c r="G124" s="21"/>
      <c r="H124" s="20"/>
      <c r="I124" s="21">
        <f>IF(OR(B124="",G124=""),"",IF(C124="Аванс выдан",G124,-G124))</f>
      </c>
      <c r="J124" s="21">
        <f>IF(B124="","",SUMIFS($I$2:$I124,$B$2:$B124,B124))</f>
      </c>
      <c r="K124" s="20">
        <f>IF(B124="","",IF(COUNTIF($B124:$B$300,B124)&gt;1,"",IF(J124&gt;0.004,"ОТКРЫТ",IF(J124&lt;-0.004,"УДЕРЖАНО ЛИШНЕЕ","ЗАКРЫТО"))))</f>
      </c>
    </row>
    <row r="125" spans="1:11" x14ac:dyDescent="0.25">
      <c r="A125" s="22"/>
      <c r="B125" s="23"/>
      <c r="C125" s="23"/>
      <c r="D125" s="24"/>
      <c r="E125" s="23"/>
      <c r="F125" s="23"/>
      <c r="G125" s="25"/>
      <c r="H125" s="24"/>
      <c r="I125" s="25">
        <f>IF(OR(B125="",G125=""),"",IF(C125="Аванс выдан",G125,-G125))</f>
      </c>
      <c r="J125" s="25">
        <f>IF(B125="","",SUMIFS($I$2:$I125,$B$2:$B125,B125))</f>
      </c>
      <c r="K125" s="24">
        <f>IF(B125="","",IF(COUNTIF($B125:$B$300,B125)&gt;1,"",IF(J125&gt;0.004,"ОТКРЫТ",IF(J125&lt;-0.004,"УДЕРЖАНО ЛИШНЕЕ","ЗАКРЫТО"))))</f>
      </c>
    </row>
    <row r="126" spans="1:11" x14ac:dyDescent="0.25">
      <c r="A126" s="18"/>
      <c r="B126" s="19"/>
      <c r="C126" s="19"/>
      <c r="D126" s="20"/>
      <c r="E126" s="19"/>
      <c r="F126" s="19"/>
      <c r="G126" s="21"/>
      <c r="H126" s="20"/>
      <c r="I126" s="21">
        <f>IF(OR(B126="",G126=""),"",IF(C126="Аванс выдан",G126,-G126))</f>
      </c>
      <c r="J126" s="21">
        <f>IF(B126="","",SUMIFS($I$2:$I126,$B$2:$B126,B126))</f>
      </c>
      <c r="K126" s="20">
        <f>IF(B126="","",IF(COUNTIF($B126:$B$300,B126)&gt;1,"",IF(J126&gt;0.004,"ОТКРЫТ",IF(J126&lt;-0.004,"УДЕРЖАНО ЛИШНЕЕ","ЗАКРЫТО"))))</f>
      </c>
    </row>
    <row r="127" spans="1:11" x14ac:dyDescent="0.25">
      <c r="A127" s="22"/>
      <c r="B127" s="23"/>
      <c r="C127" s="23"/>
      <c r="D127" s="24"/>
      <c r="E127" s="23"/>
      <c r="F127" s="23"/>
      <c r="G127" s="25"/>
      <c r="H127" s="24"/>
      <c r="I127" s="25">
        <f>IF(OR(B127="",G127=""),"",IF(C127="Аванс выдан",G127,-G127))</f>
      </c>
      <c r="J127" s="25">
        <f>IF(B127="","",SUMIFS($I$2:$I127,$B$2:$B127,B127))</f>
      </c>
      <c r="K127" s="24">
        <f>IF(B127="","",IF(COUNTIF($B127:$B$300,B127)&gt;1,"",IF(J127&gt;0.004,"ОТКРЫТ",IF(J127&lt;-0.004,"УДЕРЖАНО ЛИШНЕЕ","ЗАКРЫТО"))))</f>
      </c>
    </row>
    <row r="128" spans="1:11" x14ac:dyDescent="0.25">
      <c r="A128" s="18"/>
      <c r="B128" s="19"/>
      <c r="C128" s="19"/>
      <c r="D128" s="20"/>
      <c r="E128" s="19"/>
      <c r="F128" s="19"/>
      <c r="G128" s="21"/>
      <c r="H128" s="20"/>
      <c r="I128" s="21">
        <f>IF(OR(B128="",G128=""),"",IF(C128="Аванс выдан",G128,-G128))</f>
      </c>
      <c r="J128" s="21">
        <f>IF(B128="","",SUMIFS($I$2:$I128,$B$2:$B128,B128))</f>
      </c>
      <c r="K128" s="20">
        <f>IF(B128="","",IF(COUNTIF($B128:$B$300,B128)&gt;1,"",IF(J128&gt;0.004,"ОТКРЫТ",IF(J128&lt;-0.004,"УДЕРЖАНО ЛИШНЕЕ","ЗАКРЫТО"))))</f>
      </c>
    </row>
    <row r="129" spans="1:11" x14ac:dyDescent="0.25">
      <c r="A129" s="22"/>
      <c r="B129" s="23"/>
      <c r="C129" s="23"/>
      <c r="D129" s="24"/>
      <c r="E129" s="23"/>
      <c r="F129" s="23"/>
      <c r="G129" s="25"/>
      <c r="H129" s="24"/>
      <c r="I129" s="25">
        <f>IF(OR(B129="",G129=""),"",IF(C129="Аванс выдан",G129,-G129))</f>
      </c>
      <c r="J129" s="25">
        <f>IF(B129="","",SUMIFS($I$2:$I129,$B$2:$B129,B129))</f>
      </c>
      <c r="K129" s="24">
        <f>IF(B129="","",IF(COUNTIF($B129:$B$300,B129)&gt;1,"",IF(J129&gt;0.004,"ОТКРЫТ",IF(J129&lt;-0.004,"УДЕРЖАНО ЛИШНЕЕ","ЗАКРЫТО"))))</f>
      </c>
    </row>
    <row r="130" spans="1:11" x14ac:dyDescent="0.25">
      <c r="A130" s="18"/>
      <c r="B130" s="19"/>
      <c r="C130" s="19"/>
      <c r="D130" s="20"/>
      <c r="E130" s="19"/>
      <c r="F130" s="19"/>
      <c r="G130" s="21"/>
      <c r="H130" s="20"/>
      <c r="I130" s="21">
        <f>IF(OR(B130="",G130=""),"",IF(C130="Аванс выдан",G130,-G130))</f>
      </c>
      <c r="J130" s="21">
        <f>IF(B130="","",SUMIFS($I$2:$I130,$B$2:$B130,B130))</f>
      </c>
      <c r="K130" s="20">
        <f>IF(B130="","",IF(COUNTIF($B130:$B$300,B130)&gt;1,"",IF(J130&gt;0.004,"ОТКРЫТ",IF(J130&lt;-0.004,"УДЕРЖАНО ЛИШНЕЕ","ЗАКРЫТО"))))</f>
      </c>
    </row>
    <row r="131" spans="1:11" x14ac:dyDescent="0.25">
      <c r="A131" s="22"/>
      <c r="B131" s="23"/>
      <c r="C131" s="23"/>
      <c r="D131" s="24"/>
      <c r="E131" s="23"/>
      <c r="F131" s="23"/>
      <c r="G131" s="25"/>
      <c r="H131" s="24"/>
      <c r="I131" s="25">
        <f>IF(OR(B131="",G131=""),"",IF(C131="Аванс выдан",G131,-G131))</f>
      </c>
      <c r="J131" s="25">
        <f>IF(B131="","",SUMIFS($I$2:$I131,$B$2:$B131,B131))</f>
      </c>
      <c r="K131" s="24">
        <f>IF(B131="","",IF(COUNTIF($B131:$B$300,B131)&gt;1,"",IF(J131&gt;0.004,"ОТКРЫТ",IF(J131&lt;-0.004,"УДЕРЖАНО ЛИШНЕЕ","ЗАКРЫТО"))))</f>
      </c>
    </row>
    <row r="132" spans="1:11" x14ac:dyDescent="0.25">
      <c r="A132" s="18"/>
      <c r="B132" s="19"/>
      <c r="C132" s="19"/>
      <c r="D132" s="20"/>
      <c r="E132" s="19"/>
      <c r="F132" s="19"/>
      <c r="G132" s="21"/>
      <c r="H132" s="20"/>
      <c r="I132" s="21">
        <f>IF(OR(B132="",G132=""),"",IF(C132="Аванс выдан",G132,-G132))</f>
      </c>
      <c r="J132" s="21">
        <f>IF(B132="","",SUMIFS($I$2:$I132,$B$2:$B132,B132))</f>
      </c>
      <c r="K132" s="20">
        <f>IF(B132="","",IF(COUNTIF($B132:$B$300,B132)&gt;1,"",IF(J132&gt;0.004,"ОТКРЫТ",IF(J132&lt;-0.004,"УДЕРЖАНО ЛИШНЕЕ","ЗАКРЫТО"))))</f>
      </c>
    </row>
    <row r="133" spans="1:11" x14ac:dyDescent="0.25">
      <c r="A133" s="22"/>
      <c r="B133" s="23"/>
      <c r="C133" s="23"/>
      <c r="D133" s="24"/>
      <c r="E133" s="23"/>
      <c r="F133" s="23"/>
      <c r="G133" s="25"/>
      <c r="H133" s="24"/>
      <c r="I133" s="25">
        <f>IF(OR(B133="",G133=""),"",IF(C133="Аванс выдан",G133,-G133))</f>
      </c>
      <c r="J133" s="25">
        <f>IF(B133="","",SUMIFS($I$2:$I133,$B$2:$B133,B133))</f>
      </c>
      <c r="K133" s="24">
        <f>IF(B133="","",IF(COUNTIF($B133:$B$300,B133)&gt;1,"",IF(J133&gt;0.004,"ОТКРЫТ",IF(J133&lt;-0.004,"УДЕРЖАНО ЛИШНЕЕ","ЗАКРЫТО"))))</f>
      </c>
    </row>
    <row r="134" spans="1:11" x14ac:dyDescent="0.25">
      <c r="A134" s="18"/>
      <c r="B134" s="19"/>
      <c r="C134" s="19"/>
      <c r="D134" s="20"/>
      <c r="E134" s="19"/>
      <c r="F134" s="19"/>
      <c r="G134" s="21"/>
      <c r="H134" s="20"/>
      <c r="I134" s="21">
        <f>IF(OR(B134="",G134=""),"",IF(C134="Аванс выдан",G134,-G134))</f>
      </c>
      <c r="J134" s="21">
        <f>IF(B134="","",SUMIFS($I$2:$I134,$B$2:$B134,B134))</f>
      </c>
      <c r="K134" s="20">
        <f>IF(B134="","",IF(COUNTIF($B134:$B$300,B134)&gt;1,"",IF(J134&gt;0.004,"ОТКРЫТ",IF(J134&lt;-0.004,"УДЕРЖАНО ЛИШНЕЕ","ЗАКРЫТО"))))</f>
      </c>
    </row>
    <row r="135" spans="1:11" x14ac:dyDescent="0.25">
      <c r="A135" s="22"/>
      <c r="B135" s="23"/>
      <c r="C135" s="23"/>
      <c r="D135" s="24"/>
      <c r="E135" s="23"/>
      <c r="F135" s="23"/>
      <c r="G135" s="25"/>
      <c r="H135" s="24"/>
      <c r="I135" s="25">
        <f>IF(OR(B135="",G135=""),"",IF(C135="Аванс выдан",G135,-G135))</f>
      </c>
      <c r="J135" s="25">
        <f>IF(B135="","",SUMIFS($I$2:$I135,$B$2:$B135,B135))</f>
      </c>
      <c r="K135" s="24">
        <f>IF(B135="","",IF(COUNTIF($B135:$B$300,B135)&gt;1,"",IF(J135&gt;0.004,"ОТКРЫТ",IF(J135&lt;-0.004,"УДЕРЖАНО ЛИШНЕЕ","ЗАКРЫТО"))))</f>
      </c>
    </row>
    <row r="136" spans="1:11" x14ac:dyDescent="0.25">
      <c r="A136" s="18"/>
      <c r="B136" s="19"/>
      <c r="C136" s="19"/>
      <c r="D136" s="20"/>
      <c r="E136" s="19"/>
      <c r="F136" s="19"/>
      <c r="G136" s="21"/>
      <c r="H136" s="20"/>
      <c r="I136" s="21">
        <f>IF(OR(B136="",G136=""),"",IF(C136="Аванс выдан",G136,-G136))</f>
      </c>
      <c r="J136" s="21">
        <f>IF(B136="","",SUMIFS($I$2:$I136,$B$2:$B136,B136))</f>
      </c>
      <c r="K136" s="20">
        <f>IF(B136="","",IF(COUNTIF($B136:$B$300,B136)&gt;1,"",IF(J136&gt;0.004,"ОТКРЫТ",IF(J136&lt;-0.004,"УДЕРЖАНО ЛИШНЕЕ","ЗАКРЫТО"))))</f>
      </c>
    </row>
    <row r="137" spans="1:11" x14ac:dyDescent="0.25">
      <c r="A137" s="22"/>
      <c r="B137" s="23"/>
      <c r="C137" s="23"/>
      <c r="D137" s="24"/>
      <c r="E137" s="23"/>
      <c r="F137" s="23"/>
      <c r="G137" s="25"/>
      <c r="H137" s="24"/>
      <c r="I137" s="25">
        <f>IF(OR(B137="",G137=""),"",IF(C137="Аванс выдан",G137,-G137))</f>
      </c>
      <c r="J137" s="25">
        <f>IF(B137="","",SUMIFS($I$2:$I137,$B$2:$B137,B137))</f>
      </c>
      <c r="K137" s="24">
        <f>IF(B137="","",IF(COUNTIF($B137:$B$300,B137)&gt;1,"",IF(J137&gt;0.004,"ОТКРЫТ",IF(J137&lt;-0.004,"УДЕРЖАНО ЛИШНЕЕ","ЗАКРЫТО"))))</f>
      </c>
    </row>
    <row r="138" spans="1:11" x14ac:dyDescent="0.25">
      <c r="A138" s="18"/>
      <c r="B138" s="19"/>
      <c r="C138" s="19"/>
      <c r="D138" s="20"/>
      <c r="E138" s="19"/>
      <c r="F138" s="19"/>
      <c r="G138" s="21"/>
      <c r="H138" s="20"/>
      <c r="I138" s="21">
        <f>IF(OR(B138="",G138=""),"",IF(C138="Аванс выдан",G138,-G138))</f>
      </c>
      <c r="J138" s="21">
        <f>IF(B138="","",SUMIFS($I$2:$I138,$B$2:$B138,B138))</f>
      </c>
      <c r="K138" s="20">
        <f>IF(B138="","",IF(COUNTIF($B138:$B$300,B138)&gt;1,"",IF(J138&gt;0.004,"ОТКРЫТ",IF(J138&lt;-0.004,"УДЕРЖАНО ЛИШНЕЕ","ЗАКРЫТО"))))</f>
      </c>
    </row>
    <row r="139" spans="1:11" x14ac:dyDescent="0.25">
      <c r="A139" s="22"/>
      <c r="B139" s="23"/>
      <c r="C139" s="23"/>
      <c r="D139" s="24"/>
      <c r="E139" s="23"/>
      <c r="F139" s="23"/>
      <c r="G139" s="25"/>
      <c r="H139" s="24"/>
      <c r="I139" s="25">
        <f>IF(OR(B139="",G139=""),"",IF(C139="Аванс выдан",G139,-G139))</f>
      </c>
      <c r="J139" s="25">
        <f>IF(B139="","",SUMIFS($I$2:$I139,$B$2:$B139,B139))</f>
      </c>
      <c r="K139" s="24">
        <f>IF(B139="","",IF(COUNTIF($B139:$B$300,B139)&gt;1,"",IF(J139&gt;0.004,"ОТКРЫТ",IF(J139&lt;-0.004,"УДЕРЖАНО ЛИШНЕЕ","ЗАКРЫТО"))))</f>
      </c>
    </row>
    <row r="140" spans="1:11" x14ac:dyDescent="0.25">
      <c r="A140" s="18"/>
      <c r="B140" s="19"/>
      <c r="C140" s="19"/>
      <c r="D140" s="20"/>
      <c r="E140" s="19"/>
      <c r="F140" s="19"/>
      <c r="G140" s="21"/>
      <c r="H140" s="20"/>
      <c r="I140" s="21">
        <f>IF(OR(B140="",G140=""),"",IF(C140="Аванс выдан",G140,-G140))</f>
      </c>
      <c r="J140" s="21">
        <f>IF(B140="","",SUMIFS($I$2:$I140,$B$2:$B140,B140))</f>
      </c>
      <c r="K140" s="20">
        <f>IF(B140="","",IF(COUNTIF($B140:$B$300,B140)&gt;1,"",IF(J140&gt;0.004,"ОТКРЫТ",IF(J140&lt;-0.004,"УДЕРЖАНО ЛИШНЕЕ","ЗАКРЫТО"))))</f>
      </c>
    </row>
    <row r="141" spans="1:11" x14ac:dyDescent="0.25">
      <c r="A141" s="22"/>
      <c r="B141" s="23"/>
      <c r="C141" s="23"/>
      <c r="D141" s="24"/>
      <c r="E141" s="23"/>
      <c r="F141" s="23"/>
      <c r="G141" s="25"/>
      <c r="H141" s="24"/>
      <c r="I141" s="25">
        <f>IF(OR(B141="",G141=""),"",IF(C141="Аванс выдан",G141,-G141))</f>
      </c>
      <c r="J141" s="25">
        <f>IF(B141="","",SUMIFS($I$2:$I141,$B$2:$B141,B141))</f>
      </c>
      <c r="K141" s="24">
        <f>IF(B141="","",IF(COUNTIF($B141:$B$300,B141)&gt;1,"",IF(J141&gt;0.004,"ОТКРЫТ",IF(J141&lt;-0.004,"УДЕРЖАНО ЛИШНЕЕ","ЗАКРЫТО"))))</f>
      </c>
    </row>
    <row r="142" spans="1:11" x14ac:dyDescent="0.25">
      <c r="A142" s="18"/>
      <c r="B142" s="19"/>
      <c r="C142" s="19"/>
      <c r="D142" s="20"/>
      <c r="E142" s="19"/>
      <c r="F142" s="19"/>
      <c r="G142" s="21"/>
      <c r="H142" s="20"/>
      <c r="I142" s="21">
        <f>IF(OR(B142="",G142=""),"",IF(C142="Аванс выдан",G142,-G142))</f>
      </c>
      <c r="J142" s="21">
        <f>IF(B142="","",SUMIFS($I$2:$I142,$B$2:$B142,B142))</f>
      </c>
      <c r="K142" s="20">
        <f>IF(B142="","",IF(COUNTIF($B142:$B$300,B142)&gt;1,"",IF(J142&gt;0.004,"ОТКРЫТ",IF(J142&lt;-0.004,"УДЕРЖАНО ЛИШНЕЕ","ЗАКРЫТО"))))</f>
      </c>
    </row>
    <row r="143" spans="1:11" x14ac:dyDescent="0.25">
      <c r="A143" s="22"/>
      <c r="B143" s="23"/>
      <c r="C143" s="23"/>
      <c r="D143" s="24"/>
      <c r="E143" s="23"/>
      <c r="F143" s="23"/>
      <c r="G143" s="25"/>
      <c r="H143" s="24"/>
      <c r="I143" s="25">
        <f>IF(OR(B143="",G143=""),"",IF(C143="Аванс выдан",G143,-G143))</f>
      </c>
      <c r="J143" s="25">
        <f>IF(B143="","",SUMIFS($I$2:$I143,$B$2:$B143,B143))</f>
      </c>
      <c r="K143" s="24">
        <f>IF(B143="","",IF(COUNTIF($B143:$B$300,B143)&gt;1,"",IF(J143&gt;0.004,"ОТКРЫТ",IF(J143&lt;-0.004,"УДЕРЖАНО ЛИШНЕЕ","ЗАКРЫТО"))))</f>
      </c>
    </row>
    <row r="144" spans="1:11" x14ac:dyDescent="0.25">
      <c r="A144" s="18"/>
      <c r="B144" s="19"/>
      <c r="C144" s="19"/>
      <c r="D144" s="20"/>
      <c r="E144" s="19"/>
      <c r="F144" s="19"/>
      <c r="G144" s="21"/>
      <c r="H144" s="20"/>
      <c r="I144" s="21">
        <f>IF(OR(B144="",G144=""),"",IF(C144="Аванс выдан",G144,-G144))</f>
      </c>
      <c r="J144" s="21">
        <f>IF(B144="","",SUMIFS($I$2:$I144,$B$2:$B144,B144))</f>
      </c>
      <c r="K144" s="20">
        <f>IF(B144="","",IF(COUNTIF($B144:$B$300,B144)&gt;1,"",IF(J144&gt;0.004,"ОТКРЫТ",IF(J144&lt;-0.004,"УДЕРЖАНО ЛИШНЕЕ","ЗАКРЫТО"))))</f>
      </c>
    </row>
    <row r="145" spans="1:11" x14ac:dyDescent="0.25">
      <c r="A145" s="22"/>
      <c r="B145" s="23"/>
      <c r="C145" s="23"/>
      <c r="D145" s="24"/>
      <c r="E145" s="23"/>
      <c r="F145" s="23"/>
      <c r="G145" s="25"/>
      <c r="H145" s="24"/>
      <c r="I145" s="25">
        <f>IF(OR(B145="",G145=""),"",IF(C145="Аванс выдан",G145,-G145))</f>
      </c>
      <c r="J145" s="25">
        <f>IF(B145="","",SUMIFS($I$2:$I145,$B$2:$B145,B145))</f>
      </c>
      <c r="K145" s="24">
        <f>IF(B145="","",IF(COUNTIF($B145:$B$300,B145)&gt;1,"",IF(J145&gt;0.004,"ОТКРЫТ",IF(J145&lt;-0.004,"УДЕРЖАНО ЛИШНЕЕ","ЗАКРЫТО"))))</f>
      </c>
    </row>
    <row r="146" spans="1:11" x14ac:dyDescent="0.25">
      <c r="A146" s="18"/>
      <c r="B146" s="19"/>
      <c r="C146" s="19"/>
      <c r="D146" s="20"/>
      <c r="E146" s="19"/>
      <c r="F146" s="19"/>
      <c r="G146" s="21"/>
      <c r="H146" s="20"/>
      <c r="I146" s="21">
        <f>IF(OR(B146="",G146=""),"",IF(C146="Аванс выдан",G146,-G146))</f>
      </c>
      <c r="J146" s="21">
        <f>IF(B146="","",SUMIFS($I$2:$I146,$B$2:$B146,B146))</f>
      </c>
      <c r="K146" s="20">
        <f>IF(B146="","",IF(COUNTIF($B146:$B$300,B146)&gt;1,"",IF(J146&gt;0.004,"ОТКРЫТ",IF(J146&lt;-0.004,"УДЕРЖАНО ЛИШНЕЕ","ЗАКРЫТО"))))</f>
      </c>
    </row>
    <row r="147" spans="1:11" x14ac:dyDescent="0.25">
      <c r="A147" s="22"/>
      <c r="B147" s="23"/>
      <c r="C147" s="23"/>
      <c r="D147" s="24"/>
      <c r="E147" s="23"/>
      <c r="F147" s="23"/>
      <c r="G147" s="25"/>
      <c r="H147" s="24"/>
      <c r="I147" s="25">
        <f>IF(OR(B147="",G147=""),"",IF(C147="Аванс выдан",G147,-G147))</f>
      </c>
      <c r="J147" s="25">
        <f>IF(B147="","",SUMIFS($I$2:$I147,$B$2:$B147,B147))</f>
      </c>
      <c r="K147" s="24">
        <f>IF(B147="","",IF(COUNTIF($B147:$B$300,B147)&gt;1,"",IF(J147&gt;0.004,"ОТКРЫТ",IF(J147&lt;-0.004,"УДЕРЖАНО ЛИШНЕЕ","ЗАКРЫТО"))))</f>
      </c>
    </row>
    <row r="148" spans="1:11" x14ac:dyDescent="0.25">
      <c r="A148" s="18"/>
      <c r="B148" s="19"/>
      <c r="C148" s="19"/>
      <c r="D148" s="20"/>
      <c r="E148" s="19"/>
      <c r="F148" s="19"/>
      <c r="G148" s="21"/>
      <c r="H148" s="20"/>
      <c r="I148" s="21">
        <f>IF(OR(B148="",G148=""),"",IF(C148="Аванс выдан",G148,-G148))</f>
      </c>
      <c r="J148" s="21">
        <f>IF(B148="","",SUMIFS($I$2:$I148,$B$2:$B148,B148))</f>
      </c>
      <c r="K148" s="20">
        <f>IF(B148="","",IF(COUNTIF($B148:$B$300,B148)&gt;1,"",IF(J148&gt;0.004,"ОТКРЫТ",IF(J148&lt;-0.004,"УДЕРЖАНО ЛИШНЕЕ","ЗАКРЫТО"))))</f>
      </c>
    </row>
    <row r="149" spans="1:11" x14ac:dyDescent="0.25">
      <c r="A149" s="22"/>
      <c r="B149" s="23"/>
      <c r="C149" s="23"/>
      <c r="D149" s="24"/>
      <c r="E149" s="23"/>
      <c r="F149" s="23"/>
      <c r="G149" s="25"/>
      <c r="H149" s="24"/>
      <c r="I149" s="25">
        <f>IF(OR(B149="",G149=""),"",IF(C149="Аванс выдан",G149,-G149))</f>
      </c>
      <c r="J149" s="25">
        <f>IF(B149="","",SUMIFS($I$2:$I149,$B$2:$B149,B149))</f>
      </c>
      <c r="K149" s="24">
        <f>IF(B149="","",IF(COUNTIF($B149:$B$300,B149)&gt;1,"",IF(J149&gt;0.004,"ОТКРЫТ",IF(J149&lt;-0.004,"УДЕРЖАНО ЛИШНЕЕ","ЗАКРЫТО"))))</f>
      </c>
    </row>
    <row r="150" spans="1:11" x14ac:dyDescent="0.25">
      <c r="A150" s="18"/>
      <c r="B150" s="19"/>
      <c r="C150" s="19"/>
      <c r="D150" s="20"/>
      <c r="E150" s="19"/>
      <c r="F150" s="19"/>
      <c r="G150" s="21"/>
      <c r="H150" s="20"/>
      <c r="I150" s="21">
        <f>IF(OR(B150="",G150=""),"",IF(C150="Аванс выдан",G150,-G150))</f>
      </c>
      <c r="J150" s="21">
        <f>IF(B150="","",SUMIFS($I$2:$I150,$B$2:$B150,B150))</f>
      </c>
      <c r="K150" s="20">
        <f>IF(B150="","",IF(COUNTIF($B150:$B$300,B150)&gt;1,"",IF(J150&gt;0.004,"ОТКРЫТ",IF(J150&lt;-0.004,"УДЕРЖАНО ЛИШНЕЕ","ЗАКРЫТО"))))</f>
      </c>
    </row>
    <row r="151" spans="1:11" x14ac:dyDescent="0.25">
      <c r="A151" s="22"/>
      <c r="B151" s="23"/>
      <c r="C151" s="23"/>
      <c r="D151" s="24"/>
      <c r="E151" s="23"/>
      <c r="F151" s="23"/>
      <c r="G151" s="25"/>
      <c r="H151" s="24"/>
      <c r="I151" s="25">
        <f>IF(OR(B151="",G151=""),"",IF(C151="Аванс выдан",G151,-G151))</f>
      </c>
      <c r="J151" s="25">
        <f>IF(B151="","",SUMIFS($I$2:$I151,$B$2:$B151,B151))</f>
      </c>
      <c r="K151" s="24">
        <f>IF(B151="","",IF(COUNTIF($B151:$B$300,B151)&gt;1,"",IF(J151&gt;0.004,"ОТКРЫТ",IF(J151&lt;-0.004,"УДЕРЖАНО ЛИШНЕЕ","ЗАКРЫТО"))))</f>
      </c>
    </row>
    <row r="152" spans="1:11" x14ac:dyDescent="0.25">
      <c r="A152" s="18"/>
      <c r="B152" s="19"/>
      <c r="C152" s="19"/>
      <c r="D152" s="20"/>
      <c r="E152" s="19"/>
      <c r="F152" s="19"/>
      <c r="G152" s="21"/>
      <c r="H152" s="20"/>
      <c r="I152" s="21">
        <f>IF(OR(B152="",G152=""),"",IF(C152="Аванс выдан",G152,-G152))</f>
      </c>
      <c r="J152" s="21">
        <f>IF(B152="","",SUMIFS($I$2:$I152,$B$2:$B152,B152))</f>
      </c>
      <c r="K152" s="20">
        <f>IF(B152="","",IF(COUNTIF($B152:$B$300,B152)&gt;1,"",IF(J152&gt;0.004,"ОТКРЫТ",IF(J152&lt;-0.004,"УДЕРЖАНО ЛИШНЕЕ","ЗАКРЫТО"))))</f>
      </c>
    </row>
    <row r="153" spans="1:11" x14ac:dyDescent="0.25">
      <c r="A153" s="22"/>
      <c r="B153" s="23"/>
      <c r="C153" s="23"/>
      <c r="D153" s="24"/>
      <c r="E153" s="23"/>
      <c r="F153" s="23"/>
      <c r="G153" s="25"/>
      <c r="H153" s="24"/>
      <c r="I153" s="25">
        <f>IF(OR(B153="",G153=""),"",IF(C153="Аванс выдан",G153,-G153))</f>
      </c>
      <c r="J153" s="25">
        <f>IF(B153="","",SUMIFS($I$2:$I153,$B$2:$B153,B153))</f>
      </c>
      <c r="K153" s="24">
        <f>IF(B153="","",IF(COUNTIF($B153:$B$300,B153)&gt;1,"",IF(J153&gt;0.004,"ОТКРЫТ",IF(J153&lt;-0.004,"УДЕРЖАНО ЛИШНЕЕ","ЗАКРЫТО"))))</f>
      </c>
    </row>
    <row r="154" spans="1:11" x14ac:dyDescent="0.25">
      <c r="A154" s="18"/>
      <c r="B154" s="19"/>
      <c r="C154" s="19"/>
      <c r="D154" s="20"/>
      <c r="E154" s="19"/>
      <c r="F154" s="19"/>
      <c r="G154" s="21"/>
      <c r="H154" s="20"/>
      <c r="I154" s="21">
        <f>IF(OR(B154="",G154=""),"",IF(C154="Аванс выдан",G154,-G154))</f>
      </c>
      <c r="J154" s="21">
        <f>IF(B154="","",SUMIFS($I$2:$I154,$B$2:$B154,B154))</f>
      </c>
      <c r="K154" s="20">
        <f>IF(B154="","",IF(COUNTIF($B154:$B$300,B154)&gt;1,"",IF(J154&gt;0.004,"ОТКРЫТ",IF(J154&lt;-0.004,"УДЕРЖАНО ЛИШНЕЕ","ЗАКРЫТО"))))</f>
      </c>
    </row>
    <row r="155" spans="1:11" x14ac:dyDescent="0.25">
      <c r="A155" s="22"/>
      <c r="B155" s="23"/>
      <c r="C155" s="23"/>
      <c r="D155" s="24"/>
      <c r="E155" s="23"/>
      <c r="F155" s="23"/>
      <c r="G155" s="25"/>
      <c r="H155" s="24"/>
      <c r="I155" s="25">
        <f>IF(OR(B155="",G155=""),"",IF(C155="Аванс выдан",G155,-G155))</f>
      </c>
      <c r="J155" s="25">
        <f>IF(B155="","",SUMIFS($I$2:$I155,$B$2:$B155,B155))</f>
      </c>
      <c r="K155" s="24">
        <f>IF(B155="","",IF(COUNTIF($B155:$B$300,B155)&gt;1,"",IF(J155&gt;0.004,"ОТКРЫТ",IF(J155&lt;-0.004,"УДЕРЖАНО ЛИШНЕЕ","ЗАКРЫТО"))))</f>
      </c>
    </row>
    <row r="156" spans="1:11" x14ac:dyDescent="0.25">
      <c r="A156" s="18"/>
      <c r="B156" s="19"/>
      <c r="C156" s="19"/>
      <c r="D156" s="20"/>
      <c r="E156" s="19"/>
      <c r="F156" s="19"/>
      <c r="G156" s="21"/>
      <c r="H156" s="20"/>
      <c r="I156" s="21">
        <f>IF(OR(B156="",G156=""),"",IF(C156="Аванс выдан",G156,-G156))</f>
      </c>
      <c r="J156" s="21">
        <f>IF(B156="","",SUMIFS($I$2:$I156,$B$2:$B156,B156))</f>
      </c>
      <c r="K156" s="20">
        <f>IF(B156="","",IF(COUNTIF($B156:$B$300,B156)&gt;1,"",IF(J156&gt;0.004,"ОТКРЫТ",IF(J156&lt;-0.004,"УДЕРЖАНО ЛИШНЕЕ","ЗАКРЫТО"))))</f>
      </c>
    </row>
    <row r="157" spans="1:11" x14ac:dyDescent="0.25">
      <c r="A157" s="22"/>
      <c r="B157" s="23"/>
      <c r="C157" s="23"/>
      <c r="D157" s="24"/>
      <c r="E157" s="23"/>
      <c r="F157" s="23"/>
      <c r="G157" s="25"/>
      <c r="H157" s="24"/>
      <c r="I157" s="25">
        <f>IF(OR(B157="",G157=""),"",IF(C157="Аванс выдан",G157,-G157))</f>
      </c>
      <c r="J157" s="25">
        <f>IF(B157="","",SUMIFS($I$2:$I157,$B$2:$B157,B157))</f>
      </c>
      <c r="K157" s="24">
        <f>IF(B157="","",IF(COUNTIF($B157:$B$300,B157)&gt;1,"",IF(J157&gt;0.004,"ОТКРЫТ",IF(J157&lt;-0.004,"УДЕРЖАНО ЛИШНЕЕ","ЗАКРЫТО"))))</f>
      </c>
    </row>
    <row r="158" spans="1:11" x14ac:dyDescent="0.25">
      <c r="A158" s="18"/>
      <c r="B158" s="19"/>
      <c r="C158" s="19"/>
      <c r="D158" s="20"/>
      <c r="E158" s="19"/>
      <c r="F158" s="19"/>
      <c r="G158" s="21"/>
      <c r="H158" s="20"/>
      <c r="I158" s="21">
        <f>IF(OR(B158="",G158=""),"",IF(C158="Аванс выдан",G158,-G158))</f>
      </c>
      <c r="J158" s="21">
        <f>IF(B158="","",SUMIFS($I$2:$I158,$B$2:$B158,B158))</f>
      </c>
      <c r="K158" s="20">
        <f>IF(B158="","",IF(COUNTIF($B158:$B$300,B158)&gt;1,"",IF(J158&gt;0.004,"ОТКРЫТ",IF(J158&lt;-0.004,"УДЕРЖАНО ЛИШНЕЕ","ЗАКРЫТО"))))</f>
      </c>
    </row>
    <row r="159" spans="1:11" x14ac:dyDescent="0.25">
      <c r="A159" s="22"/>
      <c r="B159" s="23"/>
      <c r="C159" s="23"/>
      <c r="D159" s="24"/>
      <c r="E159" s="23"/>
      <c r="F159" s="23"/>
      <c r="G159" s="25"/>
      <c r="H159" s="24"/>
      <c r="I159" s="25">
        <f>IF(OR(B159="",G159=""),"",IF(C159="Аванс выдан",G159,-G159))</f>
      </c>
      <c r="J159" s="25">
        <f>IF(B159="","",SUMIFS($I$2:$I159,$B$2:$B159,B159))</f>
      </c>
      <c r="K159" s="24">
        <f>IF(B159="","",IF(COUNTIF($B159:$B$300,B159)&gt;1,"",IF(J159&gt;0.004,"ОТКРЫТ",IF(J159&lt;-0.004,"УДЕРЖАНО ЛИШНЕЕ","ЗАКРЫТО"))))</f>
      </c>
    </row>
    <row r="160" spans="1:11" x14ac:dyDescent="0.25">
      <c r="A160" s="18"/>
      <c r="B160" s="19"/>
      <c r="C160" s="19"/>
      <c r="D160" s="20"/>
      <c r="E160" s="19"/>
      <c r="F160" s="19"/>
      <c r="G160" s="21"/>
      <c r="H160" s="20"/>
      <c r="I160" s="21">
        <f>IF(OR(B160="",G160=""),"",IF(C160="Аванс выдан",G160,-G160))</f>
      </c>
      <c r="J160" s="21">
        <f>IF(B160="","",SUMIFS($I$2:$I160,$B$2:$B160,B160))</f>
      </c>
      <c r="K160" s="20">
        <f>IF(B160="","",IF(COUNTIF($B160:$B$300,B160)&gt;1,"",IF(J160&gt;0.004,"ОТКРЫТ",IF(J160&lt;-0.004,"УДЕРЖАНО ЛИШНЕЕ","ЗАКРЫТО"))))</f>
      </c>
    </row>
    <row r="161" spans="1:11" x14ac:dyDescent="0.25">
      <c r="A161" s="22"/>
      <c r="B161" s="23"/>
      <c r="C161" s="23"/>
      <c r="D161" s="24"/>
      <c r="E161" s="23"/>
      <c r="F161" s="23"/>
      <c r="G161" s="25"/>
      <c r="H161" s="24"/>
      <c r="I161" s="25">
        <f>IF(OR(B161="",G161=""),"",IF(C161="Аванс выдан",G161,-G161))</f>
      </c>
      <c r="J161" s="25">
        <f>IF(B161="","",SUMIFS($I$2:$I161,$B$2:$B161,B161))</f>
      </c>
      <c r="K161" s="24">
        <f>IF(B161="","",IF(COUNTIF($B161:$B$300,B161)&gt;1,"",IF(J161&gt;0.004,"ОТКРЫТ",IF(J161&lt;-0.004,"УДЕРЖАНО ЛИШНЕЕ","ЗАКРЫТО"))))</f>
      </c>
    </row>
    <row r="162" spans="1:11" x14ac:dyDescent="0.25">
      <c r="A162" s="18"/>
      <c r="B162" s="19"/>
      <c r="C162" s="19"/>
      <c r="D162" s="20"/>
      <c r="E162" s="19"/>
      <c r="F162" s="19"/>
      <c r="G162" s="21"/>
      <c r="H162" s="20"/>
      <c r="I162" s="21">
        <f>IF(OR(B162="",G162=""),"",IF(C162="Аванс выдан",G162,-G162))</f>
      </c>
      <c r="J162" s="21">
        <f>IF(B162="","",SUMIFS($I$2:$I162,$B$2:$B162,B162))</f>
      </c>
      <c r="K162" s="20">
        <f>IF(B162="","",IF(COUNTIF($B162:$B$300,B162)&gt;1,"",IF(J162&gt;0.004,"ОТКРЫТ",IF(J162&lt;-0.004,"УДЕРЖАНО ЛИШНЕЕ","ЗАКРЫТО"))))</f>
      </c>
    </row>
    <row r="163" spans="1:11" x14ac:dyDescent="0.25">
      <c r="A163" s="22"/>
      <c r="B163" s="23"/>
      <c r="C163" s="23"/>
      <c r="D163" s="24"/>
      <c r="E163" s="23"/>
      <c r="F163" s="23"/>
      <c r="G163" s="25"/>
      <c r="H163" s="24"/>
      <c r="I163" s="25">
        <f>IF(OR(B163="",G163=""),"",IF(C163="Аванс выдан",G163,-G163))</f>
      </c>
      <c r="J163" s="25">
        <f>IF(B163="","",SUMIFS($I$2:$I163,$B$2:$B163,B163))</f>
      </c>
      <c r="K163" s="24">
        <f>IF(B163="","",IF(COUNTIF($B163:$B$300,B163)&gt;1,"",IF(J163&gt;0.004,"ОТКРЫТ",IF(J163&lt;-0.004,"УДЕРЖАНО ЛИШНЕЕ","ЗАКРЫТО"))))</f>
      </c>
    </row>
    <row r="164" spans="1:11" x14ac:dyDescent="0.25">
      <c r="A164" s="18"/>
      <c r="B164" s="19"/>
      <c r="C164" s="19"/>
      <c r="D164" s="20"/>
      <c r="E164" s="19"/>
      <c r="F164" s="19"/>
      <c r="G164" s="21"/>
      <c r="H164" s="20"/>
      <c r="I164" s="21">
        <f>IF(OR(B164="",G164=""),"",IF(C164="Аванс выдан",G164,-G164))</f>
      </c>
      <c r="J164" s="21">
        <f>IF(B164="","",SUMIFS($I$2:$I164,$B$2:$B164,B164))</f>
      </c>
      <c r="K164" s="20">
        <f>IF(B164="","",IF(COUNTIF($B164:$B$300,B164)&gt;1,"",IF(J164&gt;0.004,"ОТКРЫТ",IF(J164&lt;-0.004,"УДЕРЖАНО ЛИШНЕЕ","ЗАКРЫТО"))))</f>
      </c>
    </row>
    <row r="165" spans="1:11" x14ac:dyDescent="0.25">
      <c r="A165" s="22"/>
      <c r="B165" s="23"/>
      <c r="C165" s="23"/>
      <c r="D165" s="24"/>
      <c r="E165" s="23"/>
      <c r="F165" s="23"/>
      <c r="G165" s="25"/>
      <c r="H165" s="24"/>
      <c r="I165" s="25">
        <f>IF(OR(B165="",G165=""),"",IF(C165="Аванс выдан",G165,-G165))</f>
      </c>
      <c r="J165" s="25">
        <f>IF(B165="","",SUMIFS($I$2:$I165,$B$2:$B165,B165))</f>
      </c>
      <c r="K165" s="24">
        <f>IF(B165="","",IF(COUNTIF($B165:$B$300,B165)&gt;1,"",IF(J165&gt;0.004,"ОТКРЫТ",IF(J165&lt;-0.004,"УДЕРЖАНО ЛИШНЕЕ","ЗАКРЫТО"))))</f>
      </c>
    </row>
    <row r="166" spans="1:11" x14ac:dyDescent="0.25">
      <c r="A166" s="18"/>
      <c r="B166" s="19"/>
      <c r="C166" s="19"/>
      <c r="D166" s="20"/>
      <c r="E166" s="19"/>
      <c r="F166" s="19"/>
      <c r="G166" s="21"/>
      <c r="H166" s="20"/>
      <c r="I166" s="21">
        <f>IF(OR(B166="",G166=""),"",IF(C166="Аванс выдан",G166,-G166))</f>
      </c>
      <c r="J166" s="21">
        <f>IF(B166="","",SUMIFS($I$2:$I166,$B$2:$B166,B166))</f>
      </c>
      <c r="K166" s="20">
        <f>IF(B166="","",IF(COUNTIF($B166:$B$300,B166)&gt;1,"",IF(J166&gt;0.004,"ОТКРЫТ",IF(J166&lt;-0.004,"УДЕРЖАНО ЛИШНЕЕ","ЗАКРЫТО"))))</f>
      </c>
    </row>
    <row r="167" spans="1:11" x14ac:dyDescent="0.25">
      <c r="A167" s="22"/>
      <c r="B167" s="23"/>
      <c r="C167" s="23"/>
      <c r="D167" s="24"/>
      <c r="E167" s="23"/>
      <c r="F167" s="23"/>
      <c r="G167" s="25"/>
      <c r="H167" s="24"/>
      <c r="I167" s="25">
        <f>IF(OR(B167="",G167=""),"",IF(C167="Аванс выдан",G167,-G167))</f>
      </c>
      <c r="J167" s="25">
        <f>IF(B167="","",SUMIFS($I$2:$I167,$B$2:$B167,B167))</f>
      </c>
      <c r="K167" s="24">
        <f>IF(B167="","",IF(COUNTIF($B167:$B$300,B167)&gt;1,"",IF(J167&gt;0.004,"ОТКРЫТ",IF(J167&lt;-0.004,"УДЕРЖАНО ЛИШНЕЕ","ЗАКРЫТО"))))</f>
      </c>
    </row>
    <row r="168" spans="1:11" x14ac:dyDescent="0.25">
      <c r="A168" s="18"/>
      <c r="B168" s="19"/>
      <c r="C168" s="19"/>
      <c r="D168" s="20"/>
      <c r="E168" s="19"/>
      <c r="F168" s="19"/>
      <c r="G168" s="21"/>
      <c r="H168" s="20"/>
      <c r="I168" s="21">
        <f>IF(OR(B168="",G168=""),"",IF(C168="Аванс выдан",G168,-G168))</f>
      </c>
      <c r="J168" s="21">
        <f>IF(B168="","",SUMIFS($I$2:$I168,$B$2:$B168,B168))</f>
      </c>
      <c r="K168" s="20">
        <f>IF(B168="","",IF(COUNTIF($B168:$B$300,B168)&gt;1,"",IF(J168&gt;0.004,"ОТКРЫТ",IF(J168&lt;-0.004,"УДЕРЖАНО ЛИШНЕЕ","ЗАКРЫТО"))))</f>
      </c>
    </row>
    <row r="169" spans="1:11" x14ac:dyDescent="0.25">
      <c r="A169" s="22"/>
      <c r="B169" s="23"/>
      <c r="C169" s="23"/>
      <c r="D169" s="24"/>
      <c r="E169" s="23"/>
      <c r="F169" s="23"/>
      <c r="G169" s="25"/>
      <c r="H169" s="24"/>
      <c r="I169" s="25">
        <f>IF(OR(B169="",G169=""),"",IF(C169="Аванс выдан",G169,-G169))</f>
      </c>
      <c r="J169" s="25">
        <f>IF(B169="","",SUMIFS($I$2:$I169,$B$2:$B169,B169))</f>
      </c>
      <c r="K169" s="24">
        <f>IF(B169="","",IF(COUNTIF($B169:$B$300,B169)&gt;1,"",IF(J169&gt;0.004,"ОТКРЫТ",IF(J169&lt;-0.004,"УДЕРЖАНО ЛИШНЕЕ","ЗАКРЫТО"))))</f>
      </c>
    </row>
    <row r="170" spans="1:11" x14ac:dyDescent="0.25">
      <c r="A170" s="18"/>
      <c r="B170" s="19"/>
      <c r="C170" s="19"/>
      <c r="D170" s="20"/>
      <c r="E170" s="19"/>
      <c r="F170" s="19"/>
      <c r="G170" s="21"/>
      <c r="H170" s="20"/>
      <c r="I170" s="21">
        <f>IF(OR(B170="",G170=""),"",IF(C170="Аванс выдан",G170,-G170))</f>
      </c>
      <c r="J170" s="21">
        <f>IF(B170="","",SUMIFS($I$2:$I170,$B$2:$B170,B170))</f>
      </c>
      <c r="K170" s="20">
        <f>IF(B170="","",IF(COUNTIF($B170:$B$300,B170)&gt;1,"",IF(J170&gt;0.004,"ОТКРЫТ",IF(J170&lt;-0.004,"УДЕРЖАНО ЛИШНЕЕ","ЗАКРЫТО"))))</f>
      </c>
    </row>
    <row r="171" spans="1:11" x14ac:dyDescent="0.25">
      <c r="A171" s="22"/>
      <c r="B171" s="23"/>
      <c r="C171" s="23"/>
      <c r="D171" s="24"/>
      <c r="E171" s="23"/>
      <c r="F171" s="23"/>
      <c r="G171" s="25"/>
      <c r="H171" s="24"/>
      <c r="I171" s="25">
        <f>IF(OR(B171="",G171=""),"",IF(C171="Аванс выдан",G171,-G171))</f>
      </c>
      <c r="J171" s="25">
        <f>IF(B171="","",SUMIFS($I$2:$I171,$B$2:$B171,B171))</f>
      </c>
      <c r="K171" s="24">
        <f>IF(B171="","",IF(COUNTIF($B171:$B$300,B171)&gt;1,"",IF(J171&gt;0.004,"ОТКРЫТ",IF(J171&lt;-0.004,"УДЕРЖАНО ЛИШНЕЕ","ЗАКРЫТО"))))</f>
      </c>
    </row>
    <row r="172" spans="1:11" x14ac:dyDescent="0.25">
      <c r="A172" s="18"/>
      <c r="B172" s="19"/>
      <c r="C172" s="19"/>
      <c r="D172" s="20"/>
      <c r="E172" s="19"/>
      <c r="F172" s="19"/>
      <c r="G172" s="21"/>
      <c r="H172" s="20"/>
      <c r="I172" s="21">
        <f>IF(OR(B172="",G172=""),"",IF(C172="Аванс выдан",G172,-G172))</f>
      </c>
      <c r="J172" s="21">
        <f>IF(B172="","",SUMIFS($I$2:$I172,$B$2:$B172,B172))</f>
      </c>
      <c r="K172" s="20">
        <f>IF(B172="","",IF(COUNTIF($B172:$B$300,B172)&gt;1,"",IF(J172&gt;0.004,"ОТКРЫТ",IF(J172&lt;-0.004,"УДЕРЖАНО ЛИШНЕЕ","ЗАКРЫТО"))))</f>
      </c>
    </row>
    <row r="173" spans="1:11" x14ac:dyDescent="0.25">
      <c r="A173" s="22"/>
      <c r="B173" s="23"/>
      <c r="C173" s="23"/>
      <c r="D173" s="24"/>
      <c r="E173" s="23"/>
      <c r="F173" s="23"/>
      <c r="G173" s="25"/>
      <c r="H173" s="24"/>
      <c r="I173" s="25">
        <f>IF(OR(B173="",G173=""),"",IF(C173="Аванс выдан",G173,-G173))</f>
      </c>
      <c r="J173" s="25">
        <f>IF(B173="","",SUMIFS($I$2:$I173,$B$2:$B173,B173))</f>
      </c>
      <c r="K173" s="24">
        <f>IF(B173="","",IF(COUNTIF($B173:$B$300,B173)&gt;1,"",IF(J173&gt;0.004,"ОТКРЫТ",IF(J173&lt;-0.004,"УДЕРЖАНО ЛИШНЕЕ","ЗАКРЫТО"))))</f>
      </c>
    </row>
    <row r="174" spans="1:11" x14ac:dyDescent="0.25">
      <c r="A174" s="18"/>
      <c r="B174" s="19"/>
      <c r="C174" s="19"/>
      <c r="D174" s="20"/>
      <c r="E174" s="19"/>
      <c r="F174" s="19"/>
      <c r="G174" s="21"/>
      <c r="H174" s="20"/>
      <c r="I174" s="21">
        <f>IF(OR(B174="",G174=""),"",IF(C174="Аванс выдан",G174,-G174))</f>
      </c>
      <c r="J174" s="21">
        <f>IF(B174="","",SUMIFS($I$2:$I174,$B$2:$B174,B174))</f>
      </c>
      <c r="K174" s="20">
        <f>IF(B174="","",IF(COUNTIF($B174:$B$300,B174)&gt;1,"",IF(J174&gt;0.004,"ОТКРЫТ",IF(J174&lt;-0.004,"УДЕРЖАНО ЛИШНЕЕ","ЗАКРЫТО"))))</f>
      </c>
    </row>
    <row r="175" spans="1:11" x14ac:dyDescent="0.25">
      <c r="A175" s="22"/>
      <c r="B175" s="23"/>
      <c r="C175" s="23"/>
      <c r="D175" s="24"/>
      <c r="E175" s="23"/>
      <c r="F175" s="23"/>
      <c r="G175" s="25"/>
      <c r="H175" s="24"/>
      <c r="I175" s="25">
        <f>IF(OR(B175="",G175=""),"",IF(C175="Аванс выдан",G175,-G175))</f>
      </c>
      <c r="J175" s="25">
        <f>IF(B175="","",SUMIFS($I$2:$I175,$B$2:$B175,B175))</f>
      </c>
      <c r="K175" s="24">
        <f>IF(B175="","",IF(COUNTIF($B175:$B$300,B175)&gt;1,"",IF(J175&gt;0.004,"ОТКРЫТ",IF(J175&lt;-0.004,"УДЕРЖАНО ЛИШНЕЕ","ЗАКРЫТО"))))</f>
      </c>
    </row>
    <row r="176" spans="1:11" x14ac:dyDescent="0.25">
      <c r="A176" s="18"/>
      <c r="B176" s="19"/>
      <c r="C176" s="19"/>
      <c r="D176" s="20"/>
      <c r="E176" s="19"/>
      <c r="F176" s="19"/>
      <c r="G176" s="21"/>
      <c r="H176" s="20"/>
      <c r="I176" s="21">
        <f>IF(OR(B176="",G176=""),"",IF(C176="Аванс выдан",G176,-G176))</f>
      </c>
      <c r="J176" s="21">
        <f>IF(B176="","",SUMIFS($I$2:$I176,$B$2:$B176,B176))</f>
      </c>
      <c r="K176" s="20">
        <f>IF(B176="","",IF(COUNTIF($B176:$B$300,B176)&gt;1,"",IF(J176&gt;0.004,"ОТКРЫТ",IF(J176&lt;-0.004,"УДЕРЖАНО ЛИШНЕЕ","ЗАКРЫТО"))))</f>
      </c>
    </row>
    <row r="177" spans="1:11" x14ac:dyDescent="0.25">
      <c r="A177" s="22"/>
      <c r="B177" s="23"/>
      <c r="C177" s="23"/>
      <c r="D177" s="24"/>
      <c r="E177" s="23"/>
      <c r="F177" s="23"/>
      <c r="G177" s="25"/>
      <c r="H177" s="24"/>
      <c r="I177" s="25">
        <f>IF(OR(B177="",G177=""),"",IF(C177="Аванс выдан",G177,-G177))</f>
      </c>
      <c r="J177" s="25">
        <f>IF(B177="","",SUMIFS($I$2:$I177,$B$2:$B177,B177))</f>
      </c>
      <c r="K177" s="24">
        <f>IF(B177="","",IF(COUNTIF($B177:$B$300,B177)&gt;1,"",IF(J177&gt;0.004,"ОТКРЫТ",IF(J177&lt;-0.004,"УДЕРЖАНО ЛИШНЕЕ","ЗАКРЫТО"))))</f>
      </c>
    </row>
    <row r="178" spans="1:11" x14ac:dyDescent="0.25">
      <c r="A178" s="18"/>
      <c r="B178" s="19"/>
      <c r="C178" s="19"/>
      <c r="D178" s="20"/>
      <c r="E178" s="19"/>
      <c r="F178" s="19"/>
      <c r="G178" s="21"/>
      <c r="H178" s="20"/>
      <c r="I178" s="21">
        <f>IF(OR(B178="",G178=""),"",IF(C178="Аванс выдан",G178,-G178))</f>
      </c>
      <c r="J178" s="21">
        <f>IF(B178="","",SUMIFS($I$2:$I178,$B$2:$B178,B178))</f>
      </c>
      <c r="K178" s="20">
        <f>IF(B178="","",IF(COUNTIF($B178:$B$300,B178)&gt;1,"",IF(J178&gt;0.004,"ОТКРЫТ",IF(J178&lt;-0.004,"УДЕРЖАНО ЛИШНЕЕ","ЗАКРЫТО"))))</f>
      </c>
    </row>
    <row r="179" spans="1:11" x14ac:dyDescent="0.25">
      <c r="A179" s="22"/>
      <c r="B179" s="23"/>
      <c r="C179" s="23"/>
      <c r="D179" s="24"/>
      <c r="E179" s="23"/>
      <c r="F179" s="23"/>
      <c r="G179" s="25"/>
      <c r="H179" s="24"/>
      <c r="I179" s="25">
        <f>IF(OR(B179="",G179=""),"",IF(C179="Аванс выдан",G179,-G179))</f>
      </c>
      <c r="J179" s="25">
        <f>IF(B179="","",SUMIFS($I$2:$I179,$B$2:$B179,B179))</f>
      </c>
      <c r="K179" s="24">
        <f>IF(B179="","",IF(COUNTIF($B179:$B$300,B179)&gt;1,"",IF(J179&gt;0.004,"ОТКРЫТ",IF(J179&lt;-0.004,"УДЕРЖАНО ЛИШНЕЕ","ЗАКРЫТО"))))</f>
      </c>
    </row>
    <row r="180" spans="1:11" x14ac:dyDescent="0.25">
      <c r="A180" s="18"/>
      <c r="B180" s="19"/>
      <c r="C180" s="19"/>
      <c r="D180" s="20"/>
      <c r="E180" s="19"/>
      <c r="F180" s="19"/>
      <c r="G180" s="21"/>
      <c r="H180" s="20"/>
      <c r="I180" s="21">
        <f>IF(OR(B180="",G180=""),"",IF(C180="Аванс выдан",G180,-G180))</f>
      </c>
      <c r="J180" s="21">
        <f>IF(B180="","",SUMIFS($I$2:$I180,$B$2:$B180,B180))</f>
      </c>
      <c r="K180" s="20">
        <f>IF(B180="","",IF(COUNTIF($B180:$B$300,B180)&gt;1,"",IF(J180&gt;0.004,"ОТКРЫТ",IF(J180&lt;-0.004,"УДЕРЖАНО ЛИШНЕЕ","ЗАКРЫТО"))))</f>
      </c>
    </row>
    <row r="181" spans="1:11" x14ac:dyDescent="0.25">
      <c r="A181" s="22"/>
      <c r="B181" s="23"/>
      <c r="C181" s="23"/>
      <c r="D181" s="24"/>
      <c r="E181" s="23"/>
      <c r="F181" s="23"/>
      <c r="G181" s="25"/>
      <c r="H181" s="24"/>
      <c r="I181" s="25">
        <f>IF(OR(B181="",G181=""),"",IF(C181="Аванс выдан",G181,-G181))</f>
      </c>
      <c r="J181" s="25">
        <f>IF(B181="","",SUMIFS($I$2:$I181,$B$2:$B181,B181))</f>
      </c>
      <c r="K181" s="24">
        <f>IF(B181="","",IF(COUNTIF($B181:$B$300,B181)&gt;1,"",IF(J181&gt;0.004,"ОТКРЫТ",IF(J181&lt;-0.004,"УДЕРЖАНО ЛИШНЕЕ","ЗАКРЫТО"))))</f>
      </c>
    </row>
    <row r="182" spans="1:11" x14ac:dyDescent="0.25">
      <c r="A182" s="18"/>
      <c r="B182" s="19"/>
      <c r="C182" s="19"/>
      <c r="D182" s="20"/>
      <c r="E182" s="19"/>
      <c r="F182" s="19"/>
      <c r="G182" s="21"/>
      <c r="H182" s="20"/>
      <c r="I182" s="21">
        <f>IF(OR(B182="",G182=""),"",IF(C182="Аванс выдан",G182,-G182))</f>
      </c>
      <c r="J182" s="21">
        <f>IF(B182="","",SUMIFS($I$2:$I182,$B$2:$B182,B182))</f>
      </c>
      <c r="K182" s="20">
        <f>IF(B182="","",IF(COUNTIF($B182:$B$300,B182)&gt;1,"",IF(J182&gt;0.004,"ОТКРЫТ",IF(J182&lt;-0.004,"УДЕРЖАНО ЛИШНЕЕ","ЗАКРЫТО"))))</f>
      </c>
    </row>
    <row r="183" spans="1:11" x14ac:dyDescent="0.25">
      <c r="A183" s="22"/>
      <c r="B183" s="23"/>
      <c r="C183" s="23"/>
      <c r="D183" s="24"/>
      <c r="E183" s="23"/>
      <c r="F183" s="23"/>
      <c r="G183" s="25"/>
      <c r="H183" s="24"/>
      <c r="I183" s="25">
        <f>IF(OR(B183="",G183=""),"",IF(C183="Аванс выдан",G183,-G183))</f>
      </c>
      <c r="J183" s="25">
        <f>IF(B183="","",SUMIFS($I$2:$I183,$B$2:$B183,B183))</f>
      </c>
      <c r="K183" s="24">
        <f>IF(B183="","",IF(COUNTIF($B183:$B$300,B183)&gt;1,"",IF(J183&gt;0.004,"ОТКРЫТ",IF(J183&lt;-0.004,"УДЕРЖАНО ЛИШНЕЕ","ЗАКРЫТО"))))</f>
      </c>
    </row>
    <row r="184" spans="1:11" x14ac:dyDescent="0.25">
      <c r="A184" s="18"/>
      <c r="B184" s="19"/>
      <c r="C184" s="19"/>
      <c r="D184" s="20"/>
      <c r="E184" s="19"/>
      <c r="F184" s="19"/>
      <c r="G184" s="21"/>
      <c r="H184" s="20"/>
      <c r="I184" s="21">
        <f>IF(OR(B184="",G184=""),"",IF(C184="Аванс выдан",G184,-G184))</f>
      </c>
      <c r="J184" s="21">
        <f>IF(B184="","",SUMIFS($I$2:$I184,$B$2:$B184,B184))</f>
      </c>
      <c r="K184" s="20">
        <f>IF(B184="","",IF(COUNTIF($B184:$B$300,B184)&gt;1,"",IF(J184&gt;0.004,"ОТКРЫТ",IF(J184&lt;-0.004,"УДЕРЖАНО ЛИШНЕЕ","ЗАКРЫТО"))))</f>
      </c>
    </row>
    <row r="185" spans="1:11" x14ac:dyDescent="0.25">
      <c r="A185" s="22"/>
      <c r="B185" s="23"/>
      <c r="C185" s="23"/>
      <c r="D185" s="24"/>
      <c r="E185" s="23"/>
      <c r="F185" s="23"/>
      <c r="G185" s="25"/>
      <c r="H185" s="24"/>
      <c r="I185" s="25">
        <f>IF(OR(B185="",G185=""),"",IF(C185="Аванс выдан",G185,-G185))</f>
      </c>
      <c r="J185" s="25">
        <f>IF(B185="","",SUMIFS($I$2:$I185,$B$2:$B185,B185))</f>
      </c>
      <c r="K185" s="24">
        <f>IF(B185="","",IF(COUNTIF($B185:$B$300,B185)&gt;1,"",IF(J185&gt;0.004,"ОТКРЫТ",IF(J185&lt;-0.004,"УДЕРЖАНО ЛИШНЕЕ","ЗАКРЫТО"))))</f>
      </c>
    </row>
    <row r="186" spans="1:11" x14ac:dyDescent="0.25">
      <c r="A186" s="18"/>
      <c r="B186" s="19"/>
      <c r="C186" s="19"/>
      <c r="D186" s="20"/>
      <c r="E186" s="19"/>
      <c r="F186" s="19"/>
      <c r="G186" s="21"/>
      <c r="H186" s="20"/>
      <c r="I186" s="21">
        <f>IF(OR(B186="",G186=""),"",IF(C186="Аванс выдан",G186,-G186))</f>
      </c>
      <c r="J186" s="21">
        <f>IF(B186="","",SUMIFS($I$2:$I186,$B$2:$B186,B186))</f>
      </c>
      <c r="K186" s="20">
        <f>IF(B186="","",IF(COUNTIF($B186:$B$300,B186)&gt;1,"",IF(J186&gt;0.004,"ОТКРЫТ",IF(J186&lt;-0.004,"УДЕРЖАНО ЛИШНЕЕ","ЗАКРЫТО"))))</f>
      </c>
    </row>
    <row r="187" spans="1:11" x14ac:dyDescent="0.25">
      <c r="A187" s="22"/>
      <c r="B187" s="23"/>
      <c r="C187" s="23"/>
      <c r="D187" s="24"/>
      <c r="E187" s="23"/>
      <c r="F187" s="23"/>
      <c r="G187" s="25"/>
      <c r="H187" s="24"/>
      <c r="I187" s="25">
        <f>IF(OR(B187="",G187=""),"",IF(C187="Аванс выдан",G187,-G187))</f>
      </c>
      <c r="J187" s="25">
        <f>IF(B187="","",SUMIFS($I$2:$I187,$B$2:$B187,B187))</f>
      </c>
      <c r="K187" s="24">
        <f>IF(B187="","",IF(COUNTIF($B187:$B$300,B187)&gt;1,"",IF(J187&gt;0.004,"ОТКРЫТ",IF(J187&lt;-0.004,"УДЕРЖАНО ЛИШНЕЕ","ЗАКРЫТО"))))</f>
      </c>
    </row>
    <row r="188" spans="1:11" x14ac:dyDescent="0.25">
      <c r="A188" s="18"/>
      <c r="B188" s="19"/>
      <c r="C188" s="19"/>
      <c r="D188" s="20"/>
      <c r="E188" s="19"/>
      <c r="F188" s="19"/>
      <c r="G188" s="21"/>
      <c r="H188" s="20"/>
      <c r="I188" s="21">
        <f>IF(OR(B188="",G188=""),"",IF(C188="Аванс выдан",G188,-G188))</f>
      </c>
      <c r="J188" s="21">
        <f>IF(B188="","",SUMIFS($I$2:$I188,$B$2:$B188,B188))</f>
      </c>
      <c r="K188" s="20">
        <f>IF(B188="","",IF(COUNTIF($B188:$B$300,B188)&gt;1,"",IF(J188&gt;0.004,"ОТКРЫТ",IF(J188&lt;-0.004,"УДЕРЖАНО ЛИШНЕЕ","ЗАКРЫТО"))))</f>
      </c>
    </row>
    <row r="189" spans="1:11" x14ac:dyDescent="0.25">
      <c r="A189" s="22"/>
      <c r="B189" s="23"/>
      <c r="C189" s="23"/>
      <c r="D189" s="24"/>
      <c r="E189" s="23"/>
      <c r="F189" s="23"/>
      <c r="G189" s="25"/>
      <c r="H189" s="24"/>
      <c r="I189" s="25">
        <f>IF(OR(B189="",G189=""),"",IF(C189="Аванс выдан",G189,-G189))</f>
      </c>
      <c r="J189" s="25">
        <f>IF(B189="","",SUMIFS($I$2:$I189,$B$2:$B189,B189))</f>
      </c>
      <c r="K189" s="24">
        <f>IF(B189="","",IF(COUNTIF($B189:$B$300,B189)&gt;1,"",IF(J189&gt;0.004,"ОТКРЫТ",IF(J189&lt;-0.004,"УДЕРЖАНО ЛИШНЕЕ","ЗАКРЫТО"))))</f>
      </c>
    </row>
    <row r="190" spans="1:11" x14ac:dyDescent="0.25">
      <c r="A190" s="18"/>
      <c r="B190" s="19"/>
      <c r="C190" s="19"/>
      <c r="D190" s="20"/>
      <c r="E190" s="19"/>
      <c r="F190" s="19"/>
      <c r="G190" s="21"/>
      <c r="H190" s="20"/>
      <c r="I190" s="21">
        <f>IF(OR(B190="",G190=""),"",IF(C190="Аванс выдан",G190,-G190))</f>
      </c>
      <c r="J190" s="21">
        <f>IF(B190="","",SUMIFS($I$2:$I190,$B$2:$B190,B190))</f>
      </c>
      <c r="K190" s="20">
        <f>IF(B190="","",IF(COUNTIF($B190:$B$300,B190)&gt;1,"",IF(J190&gt;0.004,"ОТКРЫТ",IF(J190&lt;-0.004,"УДЕРЖАНО ЛИШНЕЕ","ЗАКРЫТО"))))</f>
      </c>
    </row>
    <row r="191" spans="1:11" x14ac:dyDescent="0.25">
      <c r="A191" s="22"/>
      <c r="B191" s="23"/>
      <c r="C191" s="23"/>
      <c r="D191" s="24"/>
      <c r="E191" s="23"/>
      <c r="F191" s="23"/>
      <c r="G191" s="25"/>
      <c r="H191" s="24"/>
      <c r="I191" s="25">
        <f>IF(OR(B191="",G191=""),"",IF(C191="Аванс выдан",G191,-G191))</f>
      </c>
      <c r="J191" s="25">
        <f>IF(B191="","",SUMIFS($I$2:$I191,$B$2:$B191,B191))</f>
      </c>
      <c r="K191" s="24">
        <f>IF(B191="","",IF(COUNTIF($B191:$B$300,B191)&gt;1,"",IF(J191&gt;0.004,"ОТКРЫТ",IF(J191&lt;-0.004,"УДЕРЖАНО ЛИШНЕЕ","ЗАКРЫТО"))))</f>
      </c>
    </row>
    <row r="192" spans="1:11" x14ac:dyDescent="0.25">
      <c r="A192" s="18"/>
      <c r="B192" s="19"/>
      <c r="C192" s="19"/>
      <c r="D192" s="20"/>
      <c r="E192" s="19"/>
      <c r="F192" s="19"/>
      <c r="G192" s="21"/>
      <c r="H192" s="20"/>
      <c r="I192" s="21">
        <f>IF(OR(B192="",G192=""),"",IF(C192="Аванс выдан",G192,-G192))</f>
      </c>
      <c r="J192" s="21">
        <f>IF(B192="","",SUMIFS($I$2:$I192,$B$2:$B192,B192))</f>
      </c>
      <c r="K192" s="20">
        <f>IF(B192="","",IF(COUNTIF($B192:$B$300,B192)&gt;1,"",IF(J192&gt;0.004,"ОТКРЫТ",IF(J192&lt;-0.004,"УДЕРЖАНО ЛИШНЕЕ","ЗАКРЫТО"))))</f>
      </c>
    </row>
    <row r="193" spans="1:11" x14ac:dyDescent="0.25">
      <c r="A193" s="22"/>
      <c r="B193" s="23"/>
      <c r="C193" s="23"/>
      <c r="D193" s="24"/>
      <c r="E193" s="23"/>
      <c r="F193" s="23"/>
      <c r="G193" s="25"/>
      <c r="H193" s="24"/>
      <c r="I193" s="25">
        <f>IF(OR(B193="",G193=""),"",IF(C193="Аванс выдан",G193,-G193))</f>
      </c>
      <c r="J193" s="25">
        <f>IF(B193="","",SUMIFS($I$2:$I193,$B$2:$B193,B193))</f>
      </c>
      <c r="K193" s="24">
        <f>IF(B193="","",IF(COUNTIF($B193:$B$300,B193)&gt;1,"",IF(J193&gt;0.004,"ОТКРЫТ",IF(J193&lt;-0.004,"УДЕРЖАНО ЛИШНЕЕ","ЗАКРЫТО"))))</f>
      </c>
    </row>
    <row r="194" spans="1:11" x14ac:dyDescent="0.25">
      <c r="A194" s="18"/>
      <c r="B194" s="19"/>
      <c r="C194" s="19"/>
      <c r="D194" s="20"/>
      <c r="E194" s="19"/>
      <c r="F194" s="19"/>
      <c r="G194" s="21"/>
      <c r="H194" s="20"/>
      <c r="I194" s="21">
        <f>IF(OR(B194="",G194=""),"",IF(C194="Аванс выдан",G194,-G194))</f>
      </c>
      <c r="J194" s="21">
        <f>IF(B194="","",SUMIFS($I$2:$I194,$B$2:$B194,B194))</f>
      </c>
      <c r="K194" s="20">
        <f>IF(B194="","",IF(COUNTIF($B194:$B$300,B194)&gt;1,"",IF(J194&gt;0.004,"ОТКРЫТ",IF(J194&lt;-0.004,"УДЕРЖАНО ЛИШНЕЕ","ЗАКРЫТО"))))</f>
      </c>
    </row>
    <row r="195" spans="1:11" x14ac:dyDescent="0.25">
      <c r="A195" s="22"/>
      <c r="B195" s="23"/>
      <c r="C195" s="23"/>
      <c r="D195" s="24"/>
      <c r="E195" s="23"/>
      <c r="F195" s="23"/>
      <c r="G195" s="25"/>
      <c r="H195" s="24"/>
      <c r="I195" s="25">
        <f>IF(OR(B195="",G195=""),"",IF(C195="Аванс выдан",G195,-G195))</f>
      </c>
      <c r="J195" s="25">
        <f>IF(B195="","",SUMIFS($I$2:$I195,$B$2:$B195,B195))</f>
      </c>
      <c r="K195" s="24">
        <f>IF(B195="","",IF(COUNTIF($B195:$B$300,B195)&gt;1,"",IF(J195&gt;0.004,"ОТКРЫТ",IF(J195&lt;-0.004,"УДЕРЖАНО ЛИШНЕЕ","ЗАКРЫТО"))))</f>
      </c>
    </row>
    <row r="196" spans="1:11" x14ac:dyDescent="0.25">
      <c r="A196" s="18"/>
      <c r="B196" s="19"/>
      <c r="C196" s="19"/>
      <c r="D196" s="20"/>
      <c r="E196" s="19"/>
      <c r="F196" s="19"/>
      <c r="G196" s="21"/>
      <c r="H196" s="20"/>
      <c r="I196" s="21">
        <f>IF(OR(B196="",G196=""),"",IF(C196="Аванс выдан",G196,-G196))</f>
      </c>
      <c r="J196" s="21">
        <f>IF(B196="","",SUMIFS($I$2:$I196,$B$2:$B196,B196))</f>
      </c>
      <c r="K196" s="20">
        <f>IF(B196="","",IF(COUNTIF($B196:$B$300,B196)&gt;1,"",IF(J196&gt;0.004,"ОТКРЫТ",IF(J196&lt;-0.004,"УДЕРЖАНО ЛИШНЕЕ","ЗАКРЫТО"))))</f>
      </c>
    </row>
    <row r="197" spans="1:11" x14ac:dyDescent="0.25">
      <c r="A197" s="22"/>
      <c r="B197" s="23"/>
      <c r="C197" s="23"/>
      <c r="D197" s="24"/>
      <c r="E197" s="23"/>
      <c r="F197" s="23"/>
      <c r="G197" s="25"/>
      <c r="H197" s="24"/>
      <c r="I197" s="25">
        <f>IF(OR(B197="",G197=""),"",IF(C197="Аванс выдан",G197,-G197))</f>
      </c>
      <c r="J197" s="25">
        <f>IF(B197="","",SUMIFS($I$2:$I197,$B$2:$B197,B197))</f>
      </c>
      <c r="K197" s="24">
        <f>IF(B197="","",IF(COUNTIF($B197:$B$300,B197)&gt;1,"",IF(J197&gt;0.004,"ОТКРЫТ",IF(J197&lt;-0.004,"УДЕРЖАНО ЛИШНЕЕ","ЗАКРЫТО"))))</f>
      </c>
    </row>
    <row r="198" spans="1:11" x14ac:dyDescent="0.25">
      <c r="A198" s="18"/>
      <c r="B198" s="19"/>
      <c r="C198" s="19"/>
      <c r="D198" s="20"/>
      <c r="E198" s="19"/>
      <c r="F198" s="19"/>
      <c r="G198" s="21"/>
      <c r="H198" s="20"/>
      <c r="I198" s="21">
        <f>IF(OR(B198="",G198=""),"",IF(C198="Аванс выдан",G198,-G198))</f>
      </c>
      <c r="J198" s="21">
        <f>IF(B198="","",SUMIFS($I$2:$I198,$B$2:$B198,B198))</f>
      </c>
      <c r="K198" s="20">
        <f>IF(B198="","",IF(COUNTIF($B198:$B$300,B198)&gt;1,"",IF(J198&gt;0.004,"ОТКРЫТ",IF(J198&lt;-0.004,"УДЕРЖАНО ЛИШНЕЕ","ЗАКРЫТО"))))</f>
      </c>
    </row>
    <row r="199" spans="1:11" x14ac:dyDescent="0.25">
      <c r="A199" s="22"/>
      <c r="B199" s="23"/>
      <c r="C199" s="23"/>
      <c r="D199" s="24"/>
      <c r="E199" s="23"/>
      <c r="F199" s="23"/>
      <c r="G199" s="25"/>
      <c r="H199" s="24"/>
      <c r="I199" s="25">
        <f>IF(OR(B199="",G199=""),"",IF(C199="Аванс выдан",G199,-G199))</f>
      </c>
      <c r="J199" s="25">
        <f>IF(B199="","",SUMIFS($I$2:$I199,$B$2:$B199,B199))</f>
      </c>
      <c r="K199" s="24">
        <f>IF(B199="","",IF(COUNTIF($B199:$B$300,B199)&gt;1,"",IF(J199&gt;0.004,"ОТКРЫТ",IF(J199&lt;-0.004,"УДЕРЖАНО ЛИШНЕЕ","ЗАКРЫТО"))))</f>
      </c>
    </row>
    <row r="200" spans="1:11" x14ac:dyDescent="0.25">
      <c r="A200" s="18"/>
      <c r="B200" s="19"/>
      <c r="C200" s="19"/>
      <c r="D200" s="20"/>
      <c r="E200" s="19"/>
      <c r="F200" s="19"/>
      <c r="G200" s="21"/>
      <c r="H200" s="20"/>
      <c r="I200" s="21">
        <f>IF(OR(B200="",G200=""),"",IF(C200="Аванс выдан",G200,-G200))</f>
      </c>
      <c r="J200" s="21">
        <f>IF(B200="","",SUMIFS($I$2:$I200,$B$2:$B200,B200))</f>
      </c>
      <c r="K200" s="20">
        <f>IF(B200="","",IF(COUNTIF($B200:$B$300,B200)&gt;1,"",IF(J200&gt;0.004,"ОТКРЫТ",IF(J200&lt;-0.004,"УДЕРЖАНО ЛИШНЕЕ","ЗАКРЫТО"))))</f>
      </c>
    </row>
    <row r="201" spans="1:11" x14ac:dyDescent="0.25">
      <c r="A201" s="22"/>
      <c r="B201" s="23"/>
      <c r="C201" s="23"/>
      <c r="D201" s="24"/>
      <c r="E201" s="23"/>
      <c r="F201" s="23"/>
      <c r="G201" s="25"/>
      <c r="H201" s="24"/>
      <c r="I201" s="25">
        <f>IF(OR(B201="",G201=""),"",IF(C201="Аванс выдан",G201,-G201))</f>
      </c>
      <c r="J201" s="25">
        <f>IF(B201="","",SUMIFS($I$2:$I201,$B$2:$B201,B201))</f>
      </c>
      <c r="K201" s="24">
        <f>IF(B201="","",IF(COUNTIF($B201:$B$300,B201)&gt;1,"",IF(J201&gt;0.004,"ОТКРЫТ",IF(J201&lt;-0.004,"УДЕРЖАНО ЛИШНЕЕ","ЗАКРЫТО"))))</f>
      </c>
    </row>
    <row r="202" spans="1:11" x14ac:dyDescent="0.25">
      <c r="A202" s="18"/>
      <c r="B202" s="19"/>
      <c r="C202" s="19"/>
      <c r="D202" s="20"/>
      <c r="E202" s="19"/>
      <c r="F202" s="19"/>
      <c r="G202" s="21"/>
      <c r="H202" s="20"/>
      <c r="I202" s="21">
        <f>IF(OR(B202="",G202=""),"",IF(C202="Аванс выдан",G202,-G202))</f>
      </c>
      <c r="J202" s="21">
        <f>IF(B202="","",SUMIFS($I$2:$I202,$B$2:$B202,B202))</f>
      </c>
      <c r="K202" s="20">
        <f>IF(B202="","",IF(COUNTIF($B202:$B$300,B202)&gt;1,"",IF(J202&gt;0.004,"ОТКРЫТ",IF(J202&lt;-0.004,"УДЕРЖАНО ЛИШНЕЕ","ЗАКРЫТО"))))</f>
      </c>
    </row>
    <row r="203" spans="1:11" x14ac:dyDescent="0.25">
      <c r="A203" s="22"/>
      <c r="B203" s="23"/>
      <c r="C203" s="23"/>
      <c r="D203" s="24"/>
      <c r="E203" s="23"/>
      <c r="F203" s="23"/>
      <c r="G203" s="25"/>
      <c r="H203" s="24"/>
      <c r="I203" s="25">
        <f>IF(OR(B203="",G203=""),"",IF(C203="Аванс выдан",G203,-G203))</f>
      </c>
      <c r="J203" s="25">
        <f>IF(B203="","",SUMIFS($I$2:$I203,$B$2:$B203,B203))</f>
      </c>
      <c r="K203" s="24">
        <f>IF(B203="","",IF(COUNTIF($B203:$B$300,B203)&gt;1,"",IF(J203&gt;0.004,"ОТКРЫТ",IF(J203&lt;-0.004,"УДЕРЖАНО ЛИШНЕЕ","ЗАКРЫТО"))))</f>
      </c>
    </row>
    <row r="204" spans="1:11" x14ac:dyDescent="0.25">
      <c r="A204" s="18"/>
      <c r="B204" s="19"/>
      <c r="C204" s="19"/>
      <c r="D204" s="20"/>
      <c r="E204" s="19"/>
      <c r="F204" s="19"/>
      <c r="G204" s="21"/>
      <c r="H204" s="20"/>
      <c r="I204" s="21">
        <f>IF(OR(B204="",G204=""),"",IF(C204="Аванс выдан",G204,-G204))</f>
      </c>
      <c r="J204" s="21">
        <f>IF(B204="","",SUMIFS($I$2:$I204,$B$2:$B204,B204))</f>
      </c>
      <c r="K204" s="20">
        <f>IF(B204="","",IF(COUNTIF($B204:$B$300,B204)&gt;1,"",IF(J204&gt;0.004,"ОТКРЫТ",IF(J204&lt;-0.004,"УДЕРЖАНО ЛИШНЕЕ","ЗАКРЫТО"))))</f>
      </c>
    </row>
    <row r="205" spans="1:11" x14ac:dyDescent="0.25">
      <c r="A205" s="22"/>
      <c r="B205" s="23"/>
      <c r="C205" s="23"/>
      <c r="D205" s="24"/>
      <c r="E205" s="23"/>
      <c r="F205" s="23"/>
      <c r="G205" s="25"/>
      <c r="H205" s="24"/>
      <c r="I205" s="25">
        <f>IF(OR(B205="",G205=""),"",IF(C205="Аванс выдан",G205,-G205))</f>
      </c>
      <c r="J205" s="25">
        <f>IF(B205="","",SUMIFS($I$2:$I205,$B$2:$B205,B205))</f>
      </c>
      <c r="K205" s="24">
        <f>IF(B205="","",IF(COUNTIF($B205:$B$300,B205)&gt;1,"",IF(J205&gt;0.004,"ОТКРЫТ",IF(J205&lt;-0.004,"УДЕРЖАНО ЛИШНЕЕ","ЗАКРЫТО"))))</f>
      </c>
    </row>
    <row r="206" spans="1:11" x14ac:dyDescent="0.25">
      <c r="A206" s="18"/>
      <c r="B206" s="19"/>
      <c r="C206" s="19"/>
      <c r="D206" s="20"/>
      <c r="E206" s="19"/>
      <c r="F206" s="19"/>
      <c r="G206" s="21"/>
      <c r="H206" s="20"/>
      <c r="I206" s="21">
        <f>IF(OR(B206="",G206=""),"",IF(C206="Аванс выдан",G206,-G206))</f>
      </c>
      <c r="J206" s="21">
        <f>IF(B206="","",SUMIFS($I$2:$I206,$B$2:$B206,B206))</f>
      </c>
      <c r="K206" s="20">
        <f>IF(B206="","",IF(COUNTIF($B206:$B$300,B206)&gt;1,"",IF(J206&gt;0.004,"ОТКРЫТ",IF(J206&lt;-0.004,"УДЕРЖАНО ЛИШНЕЕ","ЗАКРЫТО"))))</f>
      </c>
    </row>
    <row r="207" spans="1:11" x14ac:dyDescent="0.25">
      <c r="A207" s="22"/>
      <c r="B207" s="23"/>
      <c r="C207" s="23"/>
      <c r="D207" s="24"/>
      <c r="E207" s="23"/>
      <c r="F207" s="23"/>
      <c r="G207" s="25"/>
      <c r="H207" s="24"/>
      <c r="I207" s="25">
        <f>IF(OR(B207="",G207=""),"",IF(C207="Аванс выдан",G207,-G207))</f>
      </c>
      <c r="J207" s="25">
        <f>IF(B207="","",SUMIFS($I$2:$I207,$B$2:$B207,B207))</f>
      </c>
      <c r="K207" s="24">
        <f>IF(B207="","",IF(COUNTIF($B207:$B$300,B207)&gt;1,"",IF(J207&gt;0.004,"ОТКРЫТ",IF(J207&lt;-0.004,"УДЕРЖАНО ЛИШНЕЕ","ЗАКРЫТО"))))</f>
      </c>
    </row>
    <row r="208" spans="1:11" x14ac:dyDescent="0.25">
      <c r="A208" s="18"/>
      <c r="B208" s="19"/>
      <c r="C208" s="19"/>
      <c r="D208" s="20"/>
      <c r="E208" s="19"/>
      <c r="F208" s="19"/>
      <c r="G208" s="21"/>
      <c r="H208" s="20"/>
      <c r="I208" s="21">
        <f>IF(OR(B208="",G208=""),"",IF(C208="Аванс выдан",G208,-G208))</f>
      </c>
      <c r="J208" s="21">
        <f>IF(B208="","",SUMIFS($I$2:$I208,$B$2:$B208,B208))</f>
      </c>
      <c r="K208" s="20">
        <f>IF(B208="","",IF(COUNTIF($B208:$B$300,B208)&gt;1,"",IF(J208&gt;0.004,"ОТКРЫТ",IF(J208&lt;-0.004,"УДЕРЖАНО ЛИШНЕЕ","ЗАКРЫТО"))))</f>
      </c>
    </row>
    <row r="209" spans="1:11" x14ac:dyDescent="0.25">
      <c r="A209" s="22"/>
      <c r="B209" s="23"/>
      <c r="C209" s="23"/>
      <c r="D209" s="24"/>
      <c r="E209" s="23"/>
      <c r="F209" s="23"/>
      <c r="G209" s="25"/>
      <c r="H209" s="24"/>
      <c r="I209" s="25">
        <f>IF(OR(B209="",G209=""),"",IF(C209="Аванс выдан",G209,-G209))</f>
      </c>
      <c r="J209" s="25">
        <f>IF(B209="","",SUMIFS($I$2:$I209,$B$2:$B209,B209))</f>
      </c>
      <c r="K209" s="24">
        <f>IF(B209="","",IF(COUNTIF($B209:$B$300,B209)&gt;1,"",IF(J209&gt;0.004,"ОТКРЫТ",IF(J209&lt;-0.004,"УДЕРЖАНО ЛИШНЕЕ","ЗАКРЫТО"))))</f>
      </c>
    </row>
    <row r="210" spans="1:11" x14ac:dyDescent="0.25">
      <c r="A210" s="18"/>
      <c r="B210" s="19"/>
      <c r="C210" s="19"/>
      <c r="D210" s="20"/>
      <c r="E210" s="19"/>
      <c r="F210" s="19"/>
      <c r="G210" s="21"/>
      <c r="H210" s="20"/>
      <c r="I210" s="21">
        <f>IF(OR(B210="",G210=""),"",IF(C210="Аванс выдан",G210,-G210))</f>
      </c>
      <c r="J210" s="21">
        <f>IF(B210="","",SUMIFS($I$2:$I210,$B$2:$B210,B210))</f>
      </c>
      <c r="K210" s="20">
        <f>IF(B210="","",IF(COUNTIF($B210:$B$300,B210)&gt;1,"",IF(J210&gt;0.004,"ОТКРЫТ",IF(J210&lt;-0.004,"УДЕРЖАНО ЛИШНЕЕ","ЗАКРЫТО"))))</f>
      </c>
    </row>
    <row r="211" spans="1:11" x14ac:dyDescent="0.25">
      <c r="A211" s="22"/>
      <c r="B211" s="23"/>
      <c r="C211" s="23"/>
      <c r="D211" s="24"/>
      <c r="E211" s="23"/>
      <c r="F211" s="23"/>
      <c r="G211" s="25"/>
      <c r="H211" s="24"/>
      <c r="I211" s="25">
        <f>IF(OR(B211="",G211=""),"",IF(C211="Аванс выдан",G211,-G211))</f>
      </c>
      <c r="J211" s="25">
        <f>IF(B211="","",SUMIFS($I$2:$I211,$B$2:$B211,B211))</f>
      </c>
      <c r="K211" s="24">
        <f>IF(B211="","",IF(COUNTIF($B211:$B$300,B211)&gt;1,"",IF(J211&gt;0.004,"ОТКРЫТ",IF(J211&lt;-0.004,"УДЕРЖАНО ЛИШНЕЕ","ЗАКРЫТО"))))</f>
      </c>
    </row>
    <row r="212" spans="1:11" x14ac:dyDescent="0.25">
      <c r="A212" s="18"/>
      <c r="B212" s="19"/>
      <c r="C212" s="19"/>
      <c r="D212" s="20"/>
      <c r="E212" s="19"/>
      <c r="F212" s="19"/>
      <c r="G212" s="21"/>
      <c r="H212" s="20"/>
      <c r="I212" s="21">
        <f>IF(OR(B212="",G212=""),"",IF(C212="Аванс выдан",G212,-G212))</f>
      </c>
      <c r="J212" s="21">
        <f>IF(B212="","",SUMIFS($I$2:$I212,$B$2:$B212,B212))</f>
      </c>
      <c r="K212" s="20">
        <f>IF(B212="","",IF(COUNTIF($B212:$B$300,B212)&gt;1,"",IF(J212&gt;0.004,"ОТКРЫТ",IF(J212&lt;-0.004,"УДЕРЖАНО ЛИШНЕЕ","ЗАКРЫТО"))))</f>
      </c>
    </row>
    <row r="213" spans="1:11" x14ac:dyDescent="0.25">
      <c r="A213" s="22"/>
      <c r="B213" s="23"/>
      <c r="C213" s="23"/>
      <c r="D213" s="24"/>
      <c r="E213" s="23"/>
      <c r="F213" s="23"/>
      <c r="G213" s="25"/>
      <c r="H213" s="24"/>
      <c r="I213" s="25">
        <f>IF(OR(B213="",G213=""),"",IF(C213="Аванс выдан",G213,-G213))</f>
      </c>
      <c r="J213" s="25">
        <f>IF(B213="","",SUMIFS($I$2:$I213,$B$2:$B213,B213))</f>
      </c>
      <c r="K213" s="24">
        <f>IF(B213="","",IF(COUNTIF($B213:$B$300,B213)&gt;1,"",IF(J213&gt;0.004,"ОТКРЫТ",IF(J213&lt;-0.004,"УДЕРЖАНО ЛИШНЕЕ","ЗАКРЫТО"))))</f>
      </c>
    </row>
    <row r="214" spans="1:11" x14ac:dyDescent="0.25">
      <c r="A214" s="18"/>
      <c r="B214" s="19"/>
      <c r="C214" s="19"/>
      <c r="D214" s="20"/>
      <c r="E214" s="19"/>
      <c r="F214" s="19"/>
      <c r="G214" s="21"/>
      <c r="H214" s="20"/>
      <c r="I214" s="21">
        <f>IF(OR(B214="",G214=""),"",IF(C214="Аванс выдан",G214,-G214))</f>
      </c>
      <c r="J214" s="21">
        <f>IF(B214="","",SUMIFS($I$2:$I214,$B$2:$B214,B214))</f>
      </c>
      <c r="K214" s="20">
        <f>IF(B214="","",IF(COUNTIF($B214:$B$300,B214)&gt;1,"",IF(J214&gt;0.004,"ОТКРЫТ",IF(J214&lt;-0.004,"УДЕРЖАНО ЛИШНЕЕ","ЗАКРЫТО"))))</f>
      </c>
    </row>
    <row r="215" spans="1:11" x14ac:dyDescent="0.25">
      <c r="A215" s="22"/>
      <c r="B215" s="23"/>
      <c r="C215" s="23"/>
      <c r="D215" s="24"/>
      <c r="E215" s="23"/>
      <c r="F215" s="23"/>
      <c r="G215" s="25"/>
      <c r="H215" s="24"/>
      <c r="I215" s="25">
        <f>IF(OR(B215="",G215=""),"",IF(C215="Аванс выдан",G215,-G215))</f>
      </c>
      <c r="J215" s="25">
        <f>IF(B215="","",SUMIFS($I$2:$I215,$B$2:$B215,B215))</f>
      </c>
      <c r="K215" s="24">
        <f>IF(B215="","",IF(COUNTIF($B215:$B$300,B215)&gt;1,"",IF(J215&gt;0.004,"ОТКРЫТ",IF(J215&lt;-0.004,"УДЕРЖАНО ЛИШНЕЕ","ЗАКРЫТО"))))</f>
      </c>
    </row>
    <row r="216" spans="1:11" x14ac:dyDescent="0.25">
      <c r="A216" s="18"/>
      <c r="B216" s="19"/>
      <c r="C216" s="19"/>
      <c r="D216" s="20"/>
      <c r="E216" s="19"/>
      <c r="F216" s="19"/>
      <c r="G216" s="21"/>
      <c r="H216" s="20"/>
      <c r="I216" s="21">
        <f>IF(OR(B216="",G216=""),"",IF(C216="Аванс выдан",G216,-G216))</f>
      </c>
      <c r="J216" s="21">
        <f>IF(B216="","",SUMIFS($I$2:$I216,$B$2:$B216,B216))</f>
      </c>
      <c r="K216" s="20">
        <f>IF(B216="","",IF(COUNTIF($B216:$B$300,B216)&gt;1,"",IF(J216&gt;0.004,"ОТКРЫТ",IF(J216&lt;-0.004,"УДЕРЖАНО ЛИШНЕЕ","ЗАКРЫТО"))))</f>
      </c>
    </row>
    <row r="217" spans="1:11" x14ac:dyDescent="0.25">
      <c r="A217" s="22"/>
      <c r="B217" s="23"/>
      <c r="C217" s="23"/>
      <c r="D217" s="24"/>
      <c r="E217" s="23"/>
      <c r="F217" s="23"/>
      <c r="G217" s="25"/>
      <c r="H217" s="24"/>
      <c r="I217" s="25">
        <f>IF(OR(B217="",G217=""),"",IF(C217="Аванс выдан",G217,-G217))</f>
      </c>
      <c r="J217" s="25">
        <f>IF(B217="","",SUMIFS($I$2:$I217,$B$2:$B217,B217))</f>
      </c>
      <c r="K217" s="24">
        <f>IF(B217="","",IF(COUNTIF($B217:$B$300,B217)&gt;1,"",IF(J217&gt;0.004,"ОТКРЫТ",IF(J217&lt;-0.004,"УДЕРЖАНО ЛИШНЕЕ","ЗАКРЫТО"))))</f>
      </c>
    </row>
    <row r="218" spans="1:11" x14ac:dyDescent="0.25">
      <c r="A218" s="18"/>
      <c r="B218" s="19"/>
      <c r="C218" s="19"/>
      <c r="D218" s="20"/>
      <c r="E218" s="19"/>
      <c r="F218" s="19"/>
      <c r="G218" s="21"/>
      <c r="H218" s="20"/>
      <c r="I218" s="21">
        <f>IF(OR(B218="",G218=""),"",IF(C218="Аванс выдан",G218,-G218))</f>
      </c>
      <c r="J218" s="21">
        <f>IF(B218="","",SUMIFS($I$2:$I218,$B$2:$B218,B218))</f>
      </c>
      <c r="K218" s="20">
        <f>IF(B218="","",IF(COUNTIF($B218:$B$300,B218)&gt;1,"",IF(J218&gt;0.004,"ОТКРЫТ",IF(J218&lt;-0.004,"УДЕРЖАНО ЛИШНЕЕ","ЗАКРЫТО"))))</f>
      </c>
    </row>
    <row r="219" spans="1:11" x14ac:dyDescent="0.25">
      <c r="A219" s="22"/>
      <c r="B219" s="23"/>
      <c r="C219" s="23"/>
      <c r="D219" s="24"/>
      <c r="E219" s="23"/>
      <c r="F219" s="23"/>
      <c r="G219" s="25"/>
      <c r="H219" s="24"/>
      <c r="I219" s="25">
        <f>IF(OR(B219="",G219=""),"",IF(C219="Аванс выдан",G219,-G219))</f>
      </c>
      <c r="J219" s="25">
        <f>IF(B219="","",SUMIFS($I$2:$I219,$B$2:$B219,B219))</f>
      </c>
      <c r="K219" s="24">
        <f>IF(B219="","",IF(COUNTIF($B219:$B$300,B219)&gt;1,"",IF(J219&gt;0.004,"ОТКРЫТ",IF(J219&lt;-0.004,"УДЕРЖАНО ЛИШНЕЕ","ЗАКРЫТО"))))</f>
      </c>
    </row>
    <row r="220" spans="1:11" x14ac:dyDescent="0.25">
      <c r="A220" s="18"/>
      <c r="B220" s="19"/>
      <c r="C220" s="19"/>
      <c r="D220" s="20"/>
      <c r="E220" s="19"/>
      <c r="F220" s="19"/>
      <c r="G220" s="21"/>
      <c r="H220" s="20"/>
      <c r="I220" s="21">
        <f>IF(OR(B220="",G220=""),"",IF(C220="Аванс выдан",G220,-G220))</f>
      </c>
      <c r="J220" s="21">
        <f>IF(B220="","",SUMIFS($I$2:$I220,$B$2:$B220,B220))</f>
      </c>
      <c r="K220" s="20">
        <f>IF(B220="","",IF(COUNTIF($B220:$B$300,B220)&gt;1,"",IF(J220&gt;0.004,"ОТКРЫТ",IF(J220&lt;-0.004,"УДЕРЖАНО ЛИШНЕЕ","ЗАКРЫТО"))))</f>
      </c>
    </row>
    <row r="221" spans="1:11" x14ac:dyDescent="0.25">
      <c r="A221" s="22"/>
      <c r="B221" s="23"/>
      <c r="C221" s="23"/>
      <c r="D221" s="24"/>
      <c r="E221" s="23"/>
      <c r="F221" s="23"/>
      <c r="G221" s="25"/>
      <c r="H221" s="24"/>
      <c r="I221" s="25">
        <f>IF(OR(B221="",G221=""),"",IF(C221="Аванс выдан",G221,-G221))</f>
      </c>
      <c r="J221" s="25">
        <f>IF(B221="","",SUMIFS($I$2:$I221,$B$2:$B221,B221))</f>
      </c>
      <c r="K221" s="24">
        <f>IF(B221="","",IF(COUNTIF($B221:$B$300,B221)&gt;1,"",IF(J221&gt;0.004,"ОТКРЫТ",IF(J221&lt;-0.004,"УДЕРЖАНО ЛИШНЕЕ","ЗАКРЫТО"))))</f>
      </c>
    </row>
    <row r="222" spans="1:11" x14ac:dyDescent="0.25">
      <c r="A222" s="18"/>
      <c r="B222" s="19"/>
      <c r="C222" s="19"/>
      <c r="D222" s="20"/>
      <c r="E222" s="19"/>
      <c r="F222" s="19"/>
      <c r="G222" s="21"/>
      <c r="H222" s="20"/>
      <c r="I222" s="21">
        <f>IF(OR(B222="",G222=""),"",IF(C222="Аванс выдан",G222,-G222))</f>
      </c>
      <c r="J222" s="21">
        <f>IF(B222="","",SUMIFS($I$2:$I222,$B$2:$B222,B222))</f>
      </c>
      <c r="K222" s="20">
        <f>IF(B222="","",IF(COUNTIF($B222:$B$300,B222)&gt;1,"",IF(J222&gt;0.004,"ОТКРЫТ",IF(J222&lt;-0.004,"УДЕРЖАНО ЛИШНЕЕ","ЗАКРЫТО"))))</f>
      </c>
    </row>
    <row r="223" spans="1:11" x14ac:dyDescent="0.25">
      <c r="A223" s="22"/>
      <c r="B223" s="23"/>
      <c r="C223" s="23"/>
      <c r="D223" s="24"/>
      <c r="E223" s="23"/>
      <c r="F223" s="23"/>
      <c r="G223" s="25"/>
      <c r="H223" s="24"/>
      <c r="I223" s="25">
        <f>IF(OR(B223="",G223=""),"",IF(C223="Аванс выдан",G223,-G223))</f>
      </c>
      <c r="J223" s="25">
        <f>IF(B223="","",SUMIFS($I$2:$I223,$B$2:$B223,B223))</f>
      </c>
      <c r="K223" s="24">
        <f>IF(B223="","",IF(COUNTIF($B223:$B$300,B223)&gt;1,"",IF(J223&gt;0.004,"ОТКРЫТ",IF(J223&lt;-0.004,"УДЕРЖАНО ЛИШНЕЕ","ЗАКРЫТО"))))</f>
      </c>
    </row>
    <row r="224" spans="1:11" x14ac:dyDescent="0.25">
      <c r="A224" s="18"/>
      <c r="B224" s="19"/>
      <c r="C224" s="19"/>
      <c r="D224" s="20"/>
      <c r="E224" s="19"/>
      <c r="F224" s="19"/>
      <c r="G224" s="21"/>
      <c r="H224" s="20"/>
      <c r="I224" s="21">
        <f>IF(OR(B224="",G224=""),"",IF(C224="Аванс выдан",G224,-G224))</f>
      </c>
      <c r="J224" s="21">
        <f>IF(B224="","",SUMIFS($I$2:$I224,$B$2:$B224,B224))</f>
      </c>
      <c r="K224" s="20">
        <f>IF(B224="","",IF(COUNTIF($B224:$B$300,B224)&gt;1,"",IF(J224&gt;0.004,"ОТКРЫТ",IF(J224&lt;-0.004,"УДЕРЖАНО ЛИШНЕЕ","ЗАКРЫТО"))))</f>
      </c>
    </row>
    <row r="225" spans="1:11" x14ac:dyDescent="0.25">
      <c r="A225" s="22"/>
      <c r="B225" s="23"/>
      <c r="C225" s="23"/>
      <c r="D225" s="24"/>
      <c r="E225" s="23"/>
      <c r="F225" s="23"/>
      <c r="G225" s="25"/>
      <c r="H225" s="24"/>
      <c r="I225" s="25">
        <f>IF(OR(B225="",G225=""),"",IF(C225="Аванс выдан",G225,-G225))</f>
      </c>
      <c r="J225" s="25">
        <f>IF(B225="","",SUMIFS($I$2:$I225,$B$2:$B225,B225))</f>
      </c>
      <c r="K225" s="24">
        <f>IF(B225="","",IF(COUNTIF($B225:$B$300,B225)&gt;1,"",IF(J225&gt;0.004,"ОТКРЫТ",IF(J225&lt;-0.004,"УДЕРЖАНО ЛИШНЕЕ","ЗАКРЫТО"))))</f>
      </c>
    </row>
    <row r="226" spans="1:11" x14ac:dyDescent="0.25">
      <c r="A226" s="18"/>
      <c r="B226" s="19"/>
      <c r="C226" s="19"/>
      <c r="D226" s="20"/>
      <c r="E226" s="19"/>
      <c r="F226" s="19"/>
      <c r="G226" s="21"/>
      <c r="H226" s="20"/>
      <c r="I226" s="21">
        <f>IF(OR(B226="",G226=""),"",IF(C226="Аванс выдан",G226,-G226))</f>
      </c>
      <c r="J226" s="21">
        <f>IF(B226="","",SUMIFS($I$2:$I226,$B$2:$B226,B226))</f>
      </c>
      <c r="K226" s="20">
        <f>IF(B226="","",IF(COUNTIF($B226:$B$300,B226)&gt;1,"",IF(J226&gt;0.004,"ОТКРЫТ",IF(J226&lt;-0.004,"УДЕРЖАНО ЛИШНЕЕ","ЗАКРЫТО"))))</f>
      </c>
    </row>
    <row r="227" spans="1:11" x14ac:dyDescent="0.25">
      <c r="A227" s="22"/>
      <c r="B227" s="23"/>
      <c r="C227" s="23"/>
      <c r="D227" s="24"/>
      <c r="E227" s="23"/>
      <c r="F227" s="23"/>
      <c r="G227" s="25"/>
      <c r="H227" s="24"/>
      <c r="I227" s="25">
        <f>IF(OR(B227="",G227=""),"",IF(C227="Аванс выдан",G227,-G227))</f>
      </c>
      <c r="J227" s="25">
        <f>IF(B227="","",SUMIFS($I$2:$I227,$B$2:$B227,B227))</f>
      </c>
      <c r="K227" s="24">
        <f>IF(B227="","",IF(COUNTIF($B227:$B$300,B227)&gt;1,"",IF(J227&gt;0.004,"ОТКРЫТ",IF(J227&lt;-0.004,"УДЕРЖАНО ЛИШНЕЕ","ЗАКРЫТО"))))</f>
      </c>
    </row>
    <row r="228" spans="1:11" x14ac:dyDescent="0.25">
      <c r="A228" s="18"/>
      <c r="B228" s="19"/>
      <c r="C228" s="19"/>
      <c r="D228" s="20"/>
      <c r="E228" s="19"/>
      <c r="F228" s="19"/>
      <c r="G228" s="21"/>
      <c r="H228" s="20"/>
      <c r="I228" s="21">
        <f>IF(OR(B228="",G228=""),"",IF(C228="Аванс выдан",G228,-G228))</f>
      </c>
      <c r="J228" s="21">
        <f>IF(B228="","",SUMIFS($I$2:$I228,$B$2:$B228,B228))</f>
      </c>
      <c r="K228" s="20">
        <f>IF(B228="","",IF(COUNTIF($B228:$B$300,B228)&gt;1,"",IF(J228&gt;0.004,"ОТКРЫТ",IF(J228&lt;-0.004,"УДЕРЖАНО ЛИШНЕЕ","ЗАКРЫТО"))))</f>
      </c>
    </row>
    <row r="229" spans="1:11" x14ac:dyDescent="0.25">
      <c r="A229" s="22"/>
      <c r="B229" s="23"/>
      <c r="C229" s="23"/>
      <c r="D229" s="24"/>
      <c r="E229" s="23"/>
      <c r="F229" s="23"/>
      <c r="G229" s="25"/>
      <c r="H229" s="24"/>
      <c r="I229" s="25">
        <f>IF(OR(B229="",G229=""),"",IF(C229="Аванс выдан",G229,-G229))</f>
      </c>
      <c r="J229" s="25">
        <f>IF(B229="","",SUMIFS($I$2:$I229,$B$2:$B229,B229))</f>
      </c>
      <c r="K229" s="24">
        <f>IF(B229="","",IF(COUNTIF($B229:$B$300,B229)&gt;1,"",IF(J229&gt;0.004,"ОТКРЫТ",IF(J229&lt;-0.004,"УДЕРЖАНО ЛИШНЕЕ","ЗАКРЫТО"))))</f>
      </c>
    </row>
    <row r="230" spans="1:11" x14ac:dyDescent="0.25">
      <c r="A230" s="18"/>
      <c r="B230" s="19"/>
      <c r="C230" s="19"/>
      <c r="D230" s="20"/>
      <c r="E230" s="19"/>
      <c r="F230" s="19"/>
      <c r="G230" s="21"/>
      <c r="H230" s="20"/>
      <c r="I230" s="21">
        <f>IF(OR(B230="",G230=""),"",IF(C230="Аванс выдан",G230,-G230))</f>
      </c>
      <c r="J230" s="21">
        <f>IF(B230="","",SUMIFS($I$2:$I230,$B$2:$B230,B230))</f>
      </c>
      <c r="K230" s="20">
        <f>IF(B230="","",IF(COUNTIF($B230:$B$300,B230)&gt;1,"",IF(J230&gt;0.004,"ОТКРЫТ",IF(J230&lt;-0.004,"УДЕРЖАНО ЛИШНЕЕ","ЗАКРЫТО"))))</f>
      </c>
    </row>
    <row r="231" spans="1:11" x14ac:dyDescent="0.25">
      <c r="A231" s="22"/>
      <c r="B231" s="23"/>
      <c r="C231" s="23"/>
      <c r="D231" s="24"/>
      <c r="E231" s="23"/>
      <c r="F231" s="23"/>
      <c r="G231" s="25"/>
      <c r="H231" s="24"/>
      <c r="I231" s="25">
        <f>IF(OR(B231="",G231=""),"",IF(C231="Аванс выдан",G231,-G231))</f>
      </c>
      <c r="J231" s="25">
        <f>IF(B231="","",SUMIFS($I$2:$I231,$B$2:$B231,B231))</f>
      </c>
      <c r="K231" s="24">
        <f>IF(B231="","",IF(COUNTIF($B231:$B$300,B231)&gt;1,"",IF(J231&gt;0.004,"ОТКРЫТ",IF(J231&lt;-0.004,"УДЕРЖАНО ЛИШНЕЕ","ЗАКРЫТО"))))</f>
      </c>
    </row>
    <row r="232" spans="1:11" x14ac:dyDescent="0.25">
      <c r="A232" s="18"/>
      <c r="B232" s="19"/>
      <c r="C232" s="19"/>
      <c r="D232" s="20"/>
      <c r="E232" s="19"/>
      <c r="F232" s="19"/>
      <c r="G232" s="21"/>
      <c r="H232" s="20"/>
      <c r="I232" s="21">
        <f>IF(OR(B232="",G232=""),"",IF(C232="Аванс выдан",G232,-G232))</f>
      </c>
      <c r="J232" s="21">
        <f>IF(B232="","",SUMIFS($I$2:$I232,$B$2:$B232,B232))</f>
      </c>
      <c r="K232" s="20">
        <f>IF(B232="","",IF(COUNTIF($B232:$B$300,B232)&gt;1,"",IF(J232&gt;0.004,"ОТКРЫТ",IF(J232&lt;-0.004,"УДЕРЖАНО ЛИШНЕЕ","ЗАКРЫТО"))))</f>
      </c>
    </row>
    <row r="233" spans="1:11" x14ac:dyDescent="0.25">
      <c r="A233" s="22"/>
      <c r="B233" s="23"/>
      <c r="C233" s="23"/>
      <c r="D233" s="24"/>
      <c r="E233" s="23"/>
      <c r="F233" s="23"/>
      <c r="G233" s="25"/>
      <c r="H233" s="24"/>
      <c r="I233" s="25">
        <f>IF(OR(B233="",G233=""),"",IF(C233="Аванс выдан",G233,-G233))</f>
      </c>
      <c r="J233" s="25">
        <f>IF(B233="","",SUMIFS($I$2:$I233,$B$2:$B233,B233))</f>
      </c>
      <c r="K233" s="24">
        <f>IF(B233="","",IF(COUNTIF($B233:$B$300,B233)&gt;1,"",IF(J233&gt;0.004,"ОТКРЫТ",IF(J233&lt;-0.004,"УДЕРЖАНО ЛИШНЕЕ","ЗАКРЫТО"))))</f>
      </c>
    </row>
    <row r="234" spans="1:11" x14ac:dyDescent="0.25">
      <c r="A234" s="18"/>
      <c r="B234" s="19"/>
      <c r="C234" s="19"/>
      <c r="D234" s="20"/>
      <c r="E234" s="19"/>
      <c r="F234" s="19"/>
      <c r="G234" s="21"/>
      <c r="H234" s="20"/>
      <c r="I234" s="21">
        <f>IF(OR(B234="",G234=""),"",IF(C234="Аванс выдан",G234,-G234))</f>
      </c>
      <c r="J234" s="21">
        <f>IF(B234="","",SUMIFS($I$2:$I234,$B$2:$B234,B234))</f>
      </c>
      <c r="K234" s="20">
        <f>IF(B234="","",IF(COUNTIF($B234:$B$300,B234)&gt;1,"",IF(J234&gt;0.004,"ОТКРЫТ",IF(J234&lt;-0.004,"УДЕРЖАНО ЛИШНЕЕ","ЗАКРЫТО"))))</f>
      </c>
    </row>
    <row r="235" spans="1:11" x14ac:dyDescent="0.25">
      <c r="A235" s="22"/>
      <c r="B235" s="23"/>
      <c r="C235" s="23"/>
      <c r="D235" s="24"/>
      <c r="E235" s="23"/>
      <c r="F235" s="23"/>
      <c r="G235" s="25"/>
      <c r="H235" s="24"/>
      <c r="I235" s="25">
        <f>IF(OR(B235="",G235=""),"",IF(C235="Аванс выдан",G235,-G235))</f>
      </c>
      <c r="J235" s="25">
        <f>IF(B235="","",SUMIFS($I$2:$I235,$B$2:$B235,B235))</f>
      </c>
      <c r="K235" s="24">
        <f>IF(B235="","",IF(COUNTIF($B235:$B$300,B235)&gt;1,"",IF(J235&gt;0.004,"ОТКРЫТ",IF(J235&lt;-0.004,"УДЕРЖАНО ЛИШНЕЕ","ЗАКРЫТО"))))</f>
      </c>
    </row>
    <row r="236" spans="1:11" x14ac:dyDescent="0.25">
      <c r="A236" s="18"/>
      <c r="B236" s="19"/>
      <c r="C236" s="19"/>
      <c r="D236" s="20"/>
      <c r="E236" s="19"/>
      <c r="F236" s="19"/>
      <c r="G236" s="21"/>
      <c r="H236" s="20"/>
      <c r="I236" s="21">
        <f>IF(OR(B236="",G236=""),"",IF(C236="Аванс выдан",G236,-G236))</f>
      </c>
      <c r="J236" s="21">
        <f>IF(B236="","",SUMIFS($I$2:$I236,$B$2:$B236,B236))</f>
      </c>
      <c r="K236" s="20">
        <f>IF(B236="","",IF(COUNTIF($B236:$B$300,B236)&gt;1,"",IF(J236&gt;0.004,"ОТКРЫТ",IF(J236&lt;-0.004,"УДЕРЖАНО ЛИШНЕЕ","ЗАКРЫТО"))))</f>
      </c>
    </row>
    <row r="237" spans="1:11" x14ac:dyDescent="0.25">
      <c r="A237" s="22"/>
      <c r="B237" s="23"/>
      <c r="C237" s="23"/>
      <c r="D237" s="24"/>
      <c r="E237" s="23"/>
      <c r="F237" s="23"/>
      <c r="G237" s="25"/>
      <c r="H237" s="24"/>
      <c r="I237" s="25">
        <f>IF(OR(B237="",G237=""),"",IF(C237="Аванс выдан",G237,-G237))</f>
      </c>
      <c r="J237" s="25">
        <f>IF(B237="","",SUMIFS($I$2:$I237,$B$2:$B237,B237))</f>
      </c>
      <c r="K237" s="24">
        <f>IF(B237="","",IF(COUNTIF($B237:$B$300,B237)&gt;1,"",IF(J237&gt;0.004,"ОТКРЫТ",IF(J237&lt;-0.004,"УДЕРЖАНО ЛИШНЕЕ","ЗАКРЫТО"))))</f>
      </c>
    </row>
    <row r="238" spans="1:11" x14ac:dyDescent="0.25">
      <c r="A238" s="18"/>
      <c r="B238" s="19"/>
      <c r="C238" s="19"/>
      <c r="D238" s="20"/>
      <c r="E238" s="19"/>
      <c r="F238" s="19"/>
      <c r="G238" s="21"/>
      <c r="H238" s="20"/>
      <c r="I238" s="21">
        <f>IF(OR(B238="",G238=""),"",IF(C238="Аванс выдан",G238,-G238))</f>
      </c>
      <c r="J238" s="21">
        <f>IF(B238="","",SUMIFS($I$2:$I238,$B$2:$B238,B238))</f>
      </c>
      <c r="K238" s="20">
        <f>IF(B238="","",IF(COUNTIF($B238:$B$300,B238)&gt;1,"",IF(J238&gt;0.004,"ОТКРЫТ",IF(J238&lt;-0.004,"УДЕРЖАНО ЛИШНЕЕ","ЗАКРЫТО"))))</f>
      </c>
    </row>
    <row r="239" spans="1:11" x14ac:dyDescent="0.25">
      <c r="A239" s="22"/>
      <c r="B239" s="23"/>
      <c r="C239" s="23"/>
      <c r="D239" s="24"/>
      <c r="E239" s="23"/>
      <c r="F239" s="23"/>
      <c r="G239" s="25"/>
      <c r="H239" s="24"/>
      <c r="I239" s="25">
        <f>IF(OR(B239="",G239=""),"",IF(C239="Аванс выдан",G239,-G239))</f>
      </c>
      <c r="J239" s="25">
        <f>IF(B239="","",SUMIFS($I$2:$I239,$B$2:$B239,B239))</f>
      </c>
      <c r="K239" s="24">
        <f>IF(B239="","",IF(COUNTIF($B239:$B$300,B239)&gt;1,"",IF(J239&gt;0.004,"ОТКРЫТ",IF(J239&lt;-0.004,"УДЕРЖАНО ЛИШНЕЕ","ЗАКРЫТО"))))</f>
      </c>
    </row>
    <row r="240" spans="1:11" x14ac:dyDescent="0.25">
      <c r="A240" s="18"/>
      <c r="B240" s="19"/>
      <c r="C240" s="19"/>
      <c r="D240" s="20"/>
      <c r="E240" s="19"/>
      <c r="F240" s="19"/>
      <c r="G240" s="21"/>
      <c r="H240" s="20"/>
      <c r="I240" s="21">
        <f>IF(OR(B240="",G240=""),"",IF(C240="Аванс выдан",G240,-G240))</f>
      </c>
      <c r="J240" s="21">
        <f>IF(B240="","",SUMIFS($I$2:$I240,$B$2:$B240,B240))</f>
      </c>
      <c r="K240" s="20">
        <f>IF(B240="","",IF(COUNTIF($B240:$B$300,B240)&gt;1,"",IF(J240&gt;0.004,"ОТКРЫТ",IF(J240&lt;-0.004,"УДЕРЖАНО ЛИШНЕЕ","ЗАКРЫТО"))))</f>
      </c>
    </row>
    <row r="241" spans="1:11" x14ac:dyDescent="0.25">
      <c r="A241" s="22"/>
      <c r="B241" s="23"/>
      <c r="C241" s="23"/>
      <c r="D241" s="24"/>
      <c r="E241" s="23"/>
      <c r="F241" s="23"/>
      <c r="G241" s="25"/>
      <c r="H241" s="24"/>
      <c r="I241" s="25">
        <f>IF(OR(B241="",G241=""),"",IF(C241="Аванс выдан",G241,-G241))</f>
      </c>
      <c r="J241" s="25">
        <f>IF(B241="","",SUMIFS($I$2:$I241,$B$2:$B241,B241))</f>
      </c>
      <c r="K241" s="24">
        <f>IF(B241="","",IF(COUNTIF($B241:$B$300,B241)&gt;1,"",IF(J241&gt;0.004,"ОТКРЫТ",IF(J241&lt;-0.004,"УДЕРЖАНО ЛИШНЕЕ","ЗАКРЫТО"))))</f>
      </c>
    </row>
    <row r="242" spans="1:11" x14ac:dyDescent="0.25">
      <c r="A242" s="18"/>
      <c r="B242" s="19"/>
      <c r="C242" s="19"/>
      <c r="D242" s="20"/>
      <c r="E242" s="19"/>
      <c r="F242" s="19"/>
      <c r="G242" s="21"/>
      <c r="H242" s="20"/>
      <c r="I242" s="21">
        <f>IF(OR(B242="",G242=""),"",IF(C242="Аванс выдан",G242,-G242))</f>
      </c>
      <c r="J242" s="21">
        <f>IF(B242="","",SUMIFS($I$2:$I242,$B$2:$B242,B242))</f>
      </c>
      <c r="K242" s="20">
        <f>IF(B242="","",IF(COUNTIF($B242:$B$300,B242)&gt;1,"",IF(J242&gt;0.004,"ОТКРЫТ",IF(J242&lt;-0.004,"УДЕРЖАНО ЛИШНЕЕ","ЗАКРЫТО"))))</f>
      </c>
    </row>
    <row r="243" spans="1:11" x14ac:dyDescent="0.25">
      <c r="A243" s="22"/>
      <c r="B243" s="23"/>
      <c r="C243" s="23"/>
      <c r="D243" s="24"/>
      <c r="E243" s="23"/>
      <c r="F243" s="23"/>
      <c r="G243" s="25"/>
      <c r="H243" s="24"/>
      <c r="I243" s="25">
        <f>IF(OR(B243="",G243=""),"",IF(C243="Аванс выдан",G243,-G243))</f>
      </c>
      <c r="J243" s="25">
        <f>IF(B243="","",SUMIFS($I$2:$I243,$B$2:$B243,B243))</f>
      </c>
      <c r="K243" s="24">
        <f>IF(B243="","",IF(COUNTIF($B243:$B$300,B243)&gt;1,"",IF(J243&gt;0.004,"ОТКРЫТ",IF(J243&lt;-0.004,"УДЕРЖАНО ЛИШНЕЕ","ЗАКРЫТО"))))</f>
      </c>
    </row>
    <row r="244" spans="1:11" x14ac:dyDescent="0.25">
      <c r="A244" s="18"/>
      <c r="B244" s="19"/>
      <c r="C244" s="19"/>
      <c r="D244" s="20"/>
      <c r="E244" s="19"/>
      <c r="F244" s="19"/>
      <c r="G244" s="21"/>
      <c r="H244" s="20"/>
      <c r="I244" s="21">
        <f>IF(OR(B244="",G244=""),"",IF(C244="Аванс выдан",G244,-G244))</f>
      </c>
      <c r="J244" s="21">
        <f>IF(B244="","",SUMIFS($I$2:$I244,$B$2:$B244,B244))</f>
      </c>
      <c r="K244" s="20">
        <f>IF(B244="","",IF(COUNTIF($B244:$B$300,B244)&gt;1,"",IF(J244&gt;0.004,"ОТКРЫТ",IF(J244&lt;-0.004,"УДЕРЖАНО ЛИШНЕЕ","ЗАКРЫТО"))))</f>
      </c>
    </row>
    <row r="245" spans="1:11" x14ac:dyDescent="0.25">
      <c r="A245" s="22"/>
      <c r="B245" s="23"/>
      <c r="C245" s="23"/>
      <c r="D245" s="24"/>
      <c r="E245" s="23"/>
      <c r="F245" s="23"/>
      <c r="G245" s="25"/>
      <c r="H245" s="24"/>
      <c r="I245" s="25">
        <f>IF(OR(B245="",G245=""),"",IF(C245="Аванс выдан",G245,-G245))</f>
      </c>
      <c r="J245" s="25">
        <f>IF(B245="","",SUMIFS($I$2:$I245,$B$2:$B245,B245))</f>
      </c>
      <c r="K245" s="24">
        <f>IF(B245="","",IF(COUNTIF($B245:$B$300,B245)&gt;1,"",IF(J245&gt;0.004,"ОТКРЫТ",IF(J245&lt;-0.004,"УДЕРЖАНО ЛИШНЕЕ","ЗАКРЫТО"))))</f>
      </c>
    </row>
    <row r="246" spans="1:11" x14ac:dyDescent="0.25">
      <c r="A246" s="18"/>
      <c r="B246" s="19"/>
      <c r="C246" s="19"/>
      <c r="D246" s="20"/>
      <c r="E246" s="19"/>
      <c r="F246" s="19"/>
      <c r="G246" s="21"/>
      <c r="H246" s="20"/>
      <c r="I246" s="21">
        <f>IF(OR(B246="",G246=""),"",IF(C246="Аванс выдан",G246,-G246))</f>
      </c>
      <c r="J246" s="21">
        <f>IF(B246="","",SUMIFS($I$2:$I246,$B$2:$B246,B246))</f>
      </c>
      <c r="K246" s="20">
        <f>IF(B246="","",IF(COUNTIF($B246:$B$300,B246)&gt;1,"",IF(J246&gt;0.004,"ОТКРЫТ",IF(J246&lt;-0.004,"УДЕРЖАНО ЛИШНЕЕ","ЗАКРЫТО"))))</f>
      </c>
    </row>
    <row r="247" spans="1:11" x14ac:dyDescent="0.25">
      <c r="A247" s="22"/>
      <c r="B247" s="23"/>
      <c r="C247" s="23"/>
      <c r="D247" s="24"/>
      <c r="E247" s="23"/>
      <c r="F247" s="23"/>
      <c r="G247" s="25"/>
      <c r="H247" s="24"/>
      <c r="I247" s="25">
        <f>IF(OR(B247="",G247=""),"",IF(C247="Аванс выдан",G247,-G247))</f>
      </c>
      <c r="J247" s="25">
        <f>IF(B247="","",SUMIFS($I$2:$I247,$B$2:$B247,B247))</f>
      </c>
      <c r="K247" s="24">
        <f>IF(B247="","",IF(COUNTIF($B247:$B$300,B247)&gt;1,"",IF(J247&gt;0.004,"ОТКРЫТ",IF(J247&lt;-0.004,"УДЕРЖАНО ЛИШНЕЕ","ЗАКРЫТО"))))</f>
      </c>
    </row>
    <row r="248" spans="1:11" x14ac:dyDescent="0.25">
      <c r="A248" s="18"/>
      <c r="B248" s="19"/>
      <c r="C248" s="19"/>
      <c r="D248" s="20"/>
      <c r="E248" s="19"/>
      <c r="F248" s="19"/>
      <c r="G248" s="21"/>
      <c r="H248" s="20"/>
      <c r="I248" s="21">
        <f>IF(OR(B248="",G248=""),"",IF(C248="Аванс выдан",G248,-G248))</f>
      </c>
      <c r="J248" s="21">
        <f>IF(B248="","",SUMIFS($I$2:$I248,$B$2:$B248,B248))</f>
      </c>
      <c r="K248" s="20">
        <f>IF(B248="","",IF(COUNTIF($B248:$B$300,B248)&gt;1,"",IF(J248&gt;0.004,"ОТКРЫТ",IF(J248&lt;-0.004,"УДЕРЖАНО ЛИШНЕЕ","ЗАКРЫТО"))))</f>
      </c>
    </row>
    <row r="249" spans="1:11" x14ac:dyDescent="0.25">
      <c r="A249" s="22"/>
      <c r="B249" s="23"/>
      <c r="C249" s="23"/>
      <c r="D249" s="24"/>
      <c r="E249" s="23"/>
      <c r="F249" s="23"/>
      <c r="G249" s="25"/>
      <c r="H249" s="24"/>
      <c r="I249" s="25">
        <f>IF(OR(B249="",G249=""),"",IF(C249="Аванс выдан",G249,-G249))</f>
      </c>
      <c r="J249" s="25">
        <f>IF(B249="","",SUMIFS($I$2:$I249,$B$2:$B249,B249))</f>
      </c>
      <c r="K249" s="24">
        <f>IF(B249="","",IF(COUNTIF($B249:$B$300,B249)&gt;1,"",IF(J249&gt;0.004,"ОТКРЫТ",IF(J249&lt;-0.004,"УДЕРЖАНО ЛИШНЕЕ","ЗАКРЫТО"))))</f>
      </c>
    </row>
    <row r="250" spans="1:11" x14ac:dyDescent="0.25">
      <c r="A250" s="18"/>
      <c r="B250" s="19"/>
      <c r="C250" s="19"/>
      <c r="D250" s="20"/>
      <c r="E250" s="19"/>
      <c r="F250" s="19"/>
      <c r="G250" s="21"/>
      <c r="H250" s="20"/>
      <c r="I250" s="21">
        <f>IF(OR(B250="",G250=""),"",IF(C250="Аванс выдан",G250,-G250))</f>
      </c>
      <c r="J250" s="21">
        <f>IF(B250="","",SUMIFS($I$2:$I250,$B$2:$B250,B250))</f>
      </c>
      <c r="K250" s="20">
        <f>IF(B250="","",IF(COUNTIF($B250:$B$300,B250)&gt;1,"",IF(J250&gt;0.004,"ОТКРЫТ",IF(J250&lt;-0.004,"УДЕРЖАНО ЛИШНЕЕ","ЗАКРЫТО"))))</f>
      </c>
    </row>
    <row r="251" spans="1:11" x14ac:dyDescent="0.25">
      <c r="A251" s="22"/>
      <c r="B251" s="23"/>
      <c r="C251" s="23"/>
      <c r="D251" s="24"/>
      <c r="E251" s="23"/>
      <c r="F251" s="23"/>
      <c r="G251" s="25"/>
      <c r="H251" s="24"/>
      <c r="I251" s="25">
        <f>IF(OR(B251="",G251=""),"",IF(C251="Аванс выдан",G251,-G251))</f>
      </c>
      <c r="J251" s="25">
        <f>IF(B251="","",SUMIFS($I$2:$I251,$B$2:$B251,B251))</f>
      </c>
      <c r="K251" s="24">
        <f>IF(B251="","",IF(COUNTIF($B251:$B$300,B251)&gt;1,"",IF(J251&gt;0.004,"ОТКРЫТ",IF(J251&lt;-0.004,"УДЕРЖАНО ЛИШНЕЕ","ЗАКРЫТО"))))</f>
      </c>
    </row>
    <row r="252" spans="1:11" x14ac:dyDescent="0.25">
      <c r="A252" s="18"/>
      <c r="B252" s="19"/>
      <c r="C252" s="19"/>
      <c r="D252" s="20"/>
      <c r="E252" s="19"/>
      <c r="F252" s="19"/>
      <c r="G252" s="21"/>
      <c r="H252" s="20"/>
      <c r="I252" s="21">
        <f>IF(OR(B252="",G252=""),"",IF(C252="Аванс выдан",G252,-G252))</f>
      </c>
      <c r="J252" s="21">
        <f>IF(B252="","",SUMIFS($I$2:$I252,$B$2:$B252,B252))</f>
      </c>
      <c r="K252" s="20">
        <f>IF(B252="","",IF(COUNTIF($B252:$B$300,B252)&gt;1,"",IF(J252&gt;0.004,"ОТКРЫТ",IF(J252&lt;-0.004,"УДЕРЖАНО ЛИШНЕЕ","ЗАКРЫТО"))))</f>
      </c>
    </row>
    <row r="253" spans="1:11" x14ac:dyDescent="0.25">
      <c r="A253" s="22"/>
      <c r="B253" s="23"/>
      <c r="C253" s="23"/>
      <c r="D253" s="24"/>
      <c r="E253" s="23"/>
      <c r="F253" s="23"/>
      <c r="G253" s="25"/>
      <c r="H253" s="24"/>
      <c r="I253" s="25">
        <f>IF(OR(B253="",G253=""),"",IF(C253="Аванс выдан",G253,-G253))</f>
      </c>
      <c r="J253" s="25">
        <f>IF(B253="","",SUMIFS($I$2:$I253,$B$2:$B253,B253))</f>
      </c>
      <c r="K253" s="24">
        <f>IF(B253="","",IF(COUNTIF($B253:$B$300,B253)&gt;1,"",IF(J253&gt;0.004,"ОТКРЫТ",IF(J253&lt;-0.004,"УДЕРЖАНО ЛИШНЕЕ","ЗАКРЫТО"))))</f>
      </c>
    </row>
    <row r="254" spans="1:11" x14ac:dyDescent="0.25">
      <c r="A254" s="18"/>
      <c r="B254" s="19"/>
      <c r="C254" s="19"/>
      <c r="D254" s="20"/>
      <c r="E254" s="19"/>
      <c r="F254" s="19"/>
      <c r="G254" s="21"/>
      <c r="H254" s="20"/>
      <c r="I254" s="21">
        <f>IF(OR(B254="",G254=""),"",IF(C254="Аванс выдан",G254,-G254))</f>
      </c>
      <c r="J254" s="21">
        <f>IF(B254="","",SUMIFS($I$2:$I254,$B$2:$B254,B254))</f>
      </c>
      <c r="K254" s="20">
        <f>IF(B254="","",IF(COUNTIF($B254:$B$300,B254)&gt;1,"",IF(J254&gt;0.004,"ОТКРЫТ",IF(J254&lt;-0.004,"УДЕРЖАНО ЛИШНЕЕ","ЗАКРЫТО"))))</f>
      </c>
    </row>
    <row r="255" spans="1:11" x14ac:dyDescent="0.25">
      <c r="A255" s="22"/>
      <c r="B255" s="23"/>
      <c r="C255" s="23"/>
      <c r="D255" s="24"/>
      <c r="E255" s="23"/>
      <c r="F255" s="23"/>
      <c r="G255" s="25"/>
      <c r="H255" s="24"/>
      <c r="I255" s="25">
        <f>IF(OR(B255="",G255=""),"",IF(C255="Аванс выдан",G255,-G255))</f>
      </c>
      <c r="J255" s="25">
        <f>IF(B255="","",SUMIFS($I$2:$I255,$B$2:$B255,B255))</f>
      </c>
      <c r="K255" s="24">
        <f>IF(B255="","",IF(COUNTIF($B255:$B$300,B255)&gt;1,"",IF(J255&gt;0.004,"ОТКРЫТ",IF(J255&lt;-0.004,"УДЕРЖАНО ЛИШНЕЕ","ЗАКРЫТО"))))</f>
      </c>
    </row>
    <row r="256" spans="1:11" x14ac:dyDescent="0.25">
      <c r="A256" s="18"/>
      <c r="B256" s="19"/>
      <c r="C256" s="19"/>
      <c r="D256" s="20"/>
      <c r="E256" s="19"/>
      <c r="F256" s="19"/>
      <c r="G256" s="21"/>
      <c r="H256" s="20"/>
      <c r="I256" s="21">
        <f>IF(OR(B256="",G256=""),"",IF(C256="Аванс выдан",G256,-G256))</f>
      </c>
      <c r="J256" s="21">
        <f>IF(B256="","",SUMIFS($I$2:$I256,$B$2:$B256,B256))</f>
      </c>
      <c r="K256" s="20">
        <f>IF(B256="","",IF(COUNTIF($B256:$B$300,B256)&gt;1,"",IF(J256&gt;0.004,"ОТКРЫТ",IF(J256&lt;-0.004,"УДЕРЖАНО ЛИШНЕЕ","ЗАКРЫТО"))))</f>
      </c>
    </row>
    <row r="257" spans="1:11" x14ac:dyDescent="0.25">
      <c r="A257" s="22"/>
      <c r="B257" s="23"/>
      <c r="C257" s="23"/>
      <c r="D257" s="24"/>
      <c r="E257" s="23"/>
      <c r="F257" s="23"/>
      <c r="G257" s="25"/>
      <c r="H257" s="24"/>
      <c r="I257" s="25">
        <f>IF(OR(B257="",G257=""),"",IF(C257="Аванс выдан",G257,-G257))</f>
      </c>
      <c r="J257" s="25">
        <f>IF(B257="","",SUMIFS($I$2:$I257,$B$2:$B257,B257))</f>
      </c>
      <c r="K257" s="24">
        <f>IF(B257="","",IF(COUNTIF($B257:$B$300,B257)&gt;1,"",IF(J257&gt;0.004,"ОТКРЫТ",IF(J257&lt;-0.004,"УДЕРЖАНО ЛИШНЕЕ","ЗАКРЫТО"))))</f>
      </c>
    </row>
    <row r="258" spans="1:11" x14ac:dyDescent="0.25">
      <c r="A258" s="18"/>
      <c r="B258" s="19"/>
      <c r="C258" s="19"/>
      <c r="D258" s="20"/>
      <c r="E258" s="19"/>
      <c r="F258" s="19"/>
      <c r="G258" s="21"/>
      <c r="H258" s="20"/>
      <c r="I258" s="21">
        <f>IF(OR(B258="",G258=""),"",IF(C258="Аванс выдан",G258,-G258))</f>
      </c>
      <c r="J258" s="21">
        <f>IF(B258="","",SUMIFS($I$2:$I258,$B$2:$B258,B258))</f>
      </c>
      <c r="K258" s="20">
        <f>IF(B258="","",IF(COUNTIF($B258:$B$300,B258)&gt;1,"",IF(J258&gt;0.004,"ОТКРЫТ",IF(J258&lt;-0.004,"УДЕРЖАНО ЛИШНЕЕ","ЗАКРЫТО"))))</f>
      </c>
    </row>
    <row r="259" spans="1:11" x14ac:dyDescent="0.25">
      <c r="A259" s="22"/>
      <c r="B259" s="23"/>
      <c r="C259" s="23"/>
      <c r="D259" s="24"/>
      <c r="E259" s="23"/>
      <c r="F259" s="23"/>
      <c r="G259" s="25"/>
      <c r="H259" s="24"/>
      <c r="I259" s="25">
        <f>IF(OR(B259="",G259=""),"",IF(C259="Аванс выдан",G259,-G259))</f>
      </c>
      <c r="J259" s="25">
        <f>IF(B259="","",SUMIFS($I$2:$I259,$B$2:$B259,B259))</f>
      </c>
      <c r="K259" s="24">
        <f>IF(B259="","",IF(COUNTIF($B259:$B$300,B259)&gt;1,"",IF(J259&gt;0.004,"ОТКРЫТ",IF(J259&lt;-0.004,"УДЕРЖАНО ЛИШНЕЕ","ЗАКРЫТО"))))</f>
      </c>
    </row>
    <row r="260" spans="1:11" x14ac:dyDescent="0.25">
      <c r="A260" s="18"/>
      <c r="B260" s="19"/>
      <c r="C260" s="19"/>
      <c r="D260" s="20"/>
      <c r="E260" s="19"/>
      <c r="F260" s="19"/>
      <c r="G260" s="21"/>
      <c r="H260" s="20"/>
      <c r="I260" s="21">
        <f>IF(OR(B260="",G260=""),"",IF(C260="Аванс выдан",G260,-G260))</f>
      </c>
      <c r="J260" s="21">
        <f>IF(B260="","",SUMIFS($I$2:$I260,$B$2:$B260,B260))</f>
      </c>
      <c r="K260" s="20">
        <f>IF(B260="","",IF(COUNTIF($B260:$B$300,B260)&gt;1,"",IF(J260&gt;0.004,"ОТКРЫТ",IF(J260&lt;-0.004,"УДЕРЖАНО ЛИШНЕЕ","ЗАКРЫТО"))))</f>
      </c>
    </row>
    <row r="261" spans="1:11" x14ac:dyDescent="0.25">
      <c r="A261" s="22"/>
      <c r="B261" s="23"/>
      <c r="C261" s="23"/>
      <c r="D261" s="24"/>
      <c r="E261" s="23"/>
      <c r="F261" s="23"/>
      <c r="G261" s="25"/>
      <c r="H261" s="24"/>
      <c r="I261" s="25">
        <f>IF(OR(B261="",G261=""),"",IF(C261="Аванс выдан",G261,-G261))</f>
      </c>
      <c r="J261" s="25">
        <f>IF(B261="","",SUMIFS($I$2:$I261,$B$2:$B261,B261))</f>
      </c>
      <c r="K261" s="24">
        <f>IF(B261="","",IF(COUNTIF($B261:$B$300,B261)&gt;1,"",IF(J261&gt;0.004,"ОТКРЫТ",IF(J261&lt;-0.004,"УДЕРЖАНО ЛИШНЕЕ","ЗАКРЫТО"))))</f>
      </c>
    </row>
    <row r="262" spans="1:11" x14ac:dyDescent="0.25">
      <c r="A262" s="18"/>
      <c r="B262" s="19"/>
      <c r="C262" s="19"/>
      <c r="D262" s="20"/>
      <c r="E262" s="19"/>
      <c r="F262" s="19"/>
      <c r="G262" s="21"/>
      <c r="H262" s="20"/>
      <c r="I262" s="21">
        <f>IF(OR(B262="",G262=""),"",IF(C262="Аванс выдан",G262,-G262))</f>
      </c>
      <c r="J262" s="21">
        <f>IF(B262="","",SUMIFS($I$2:$I262,$B$2:$B262,B262))</f>
      </c>
      <c r="K262" s="20">
        <f>IF(B262="","",IF(COUNTIF($B262:$B$300,B262)&gt;1,"",IF(J262&gt;0.004,"ОТКРЫТ",IF(J262&lt;-0.004,"УДЕРЖАНО ЛИШНЕЕ","ЗАКРЫТО"))))</f>
      </c>
    </row>
    <row r="263" spans="1:11" x14ac:dyDescent="0.25">
      <c r="A263" s="22"/>
      <c r="B263" s="23"/>
      <c r="C263" s="23"/>
      <c r="D263" s="24"/>
      <c r="E263" s="23"/>
      <c r="F263" s="23"/>
      <c r="G263" s="25"/>
      <c r="H263" s="24"/>
      <c r="I263" s="25">
        <f>IF(OR(B263="",G263=""),"",IF(C263="Аванс выдан",G263,-G263))</f>
      </c>
      <c r="J263" s="25">
        <f>IF(B263="","",SUMIFS($I$2:$I263,$B$2:$B263,B263))</f>
      </c>
      <c r="K263" s="24">
        <f>IF(B263="","",IF(COUNTIF($B263:$B$300,B263)&gt;1,"",IF(J263&gt;0.004,"ОТКРЫТ",IF(J263&lt;-0.004,"УДЕРЖАНО ЛИШНЕЕ","ЗАКРЫТО"))))</f>
      </c>
    </row>
    <row r="264" spans="1:11" x14ac:dyDescent="0.25">
      <c r="A264" s="18"/>
      <c r="B264" s="19"/>
      <c r="C264" s="19"/>
      <c r="D264" s="20"/>
      <c r="E264" s="19"/>
      <c r="F264" s="19"/>
      <c r="G264" s="21"/>
      <c r="H264" s="20"/>
      <c r="I264" s="21">
        <f>IF(OR(B264="",G264=""),"",IF(C264="Аванс выдан",G264,-G264))</f>
      </c>
      <c r="J264" s="21">
        <f>IF(B264="","",SUMIFS($I$2:$I264,$B$2:$B264,B264))</f>
      </c>
      <c r="K264" s="20">
        <f>IF(B264="","",IF(COUNTIF($B264:$B$300,B264)&gt;1,"",IF(J264&gt;0.004,"ОТКРЫТ",IF(J264&lt;-0.004,"УДЕРЖАНО ЛИШНЕЕ","ЗАКРЫТО"))))</f>
      </c>
    </row>
    <row r="265" spans="1:11" x14ac:dyDescent="0.25">
      <c r="A265" s="22"/>
      <c r="B265" s="23"/>
      <c r="C265" s="23"/>
      <c r="D265" s="24"/>
      <c r="E265" s="23"/>
      <c r="F265" s="23"/>
      <c r="G265" s="25"/>
      <c r="H265" s="24"/>
      <c r="I265" s="25">
        <f>IF(OR(B265="",G265=""),"",IF(C265="Аванс выдан",G265,-G265))</f>
      </c>
      <c r="J265" s="25">
        <f>IF(B265="","",SUMIFS($I$2:$I265,$B$2:$B265,B265))</f>
      </c>
      <c r="K265" s="24">
        <f>IF(B265="","",IF(COUNTIF($B265:$B$300,B265)&gt;1,"",IF(J265&gt;0.004,"ОТКРЫТ",IF(J265&lt;-0.004,"УДЕРЖАНО ЛИШНЕЕ","ЗАКРЫТО"))))</f>
      </c>
    </row>
    <row r="266" spans="1:11" x14ac:dyDescent="0.25">
      <c r="A266" s="18"/>
      <c r="B266" s="19"/>
      <c r="C266" s="19"/>
      <c r="D266" s="20"/>
      <c r="E266" s="19"/>
      <c r="F266" s="19"/>
      <c r="G266" s="21"/>
      <c r="H266" s="20"/>
      <c r="I266" s="21">
        <f>IF(OR(B266="",G266=""),"",IF(C266="Аванс выдан",G266,-G266))</f>
      </c>
      <c r="J266" s="21">
        <f>IF(B266="","",SUMIFS($I$2:$I266,$B$2:$B266,B266))</f>
      </c>
      <c r="K266" s="20">
        <f>IF(B266="","",IF(COUNTIF($B266:$B$300,B266)&gt;1,"",IF(J266&gt;0.004,"ОТКРЫТ",IF(J266&lt;-0.004,"УДЕРЖАНО ЛИШНЕЕ","ЗАКРЫТО"))))</f>
      </c>
    </row>
    <row r="267" spans="1:11" x14ac:dyDescent="0.25">
      <c r="A267" s="22"/>
      <c r="B267" s="23"/>
      <c r="C267" s="23"/>
      <c r="D267" s="24"/>
      <c r="E267" s="23"/>
      <c r="F267" s="23"/>
      <c r="G267" s="25"/>
      <c r="H267" s="24"/>
      <c r="I267" s="25">
        <f>IF(OR(B267="",G267=""),"",IF(C267="Аванс выдан",G267,-G267))</f>
      </c>
      <c r="J267" s="25">
        <f>IF(B267="","",SUMIFS($I$2:$I267,$B$2:$B267,B267))</f>
      </c>
      <c r="K267" s="24">
        <f>IF(B267="","",IF(COUNTIF($B267:$B$300,B267)&gt;1,"",IF(J267&gt;0.004,"ОТКРЫТ",IF(J267&lt;-0.004,"УДЕРЖАНО ЛИШНЕЕ","ЗАКРЫТО"))))</f>
      </c>
    </row>
    <row r="268" spans="1:11" x14ac:dyDescent="0.25">
      <c r="A268" s="18"/>
      <c r="B268" s="19"/>
      <c r="C268" s="19"/>
      <c r="D268" s="20"/>
      <c r="E268" s="19"/>
      <c r="F268" s="19"/>
      <c r="G268" s="21"/>
      <c r="H268" s="20"/>
      <c r="I268" s="21">
        <f>IF(OR(B268="",G268=""),"",IF(C268="Аванс выдан",G268,-G268))</f>
      </c>
      <c r="J268" s="21">
        <f>IF(B268="","",SUMIFS($I$2:$I268,$B$2:$B268,B268))</f>
      </c>
      <c r="K268" s="20">
        <f>IF(B268="","",IF(COUNTIF($B268:$B$300,B268)&gt;1,"",IF(J268&gt;0.004,"ОТКРЫТ",IF(J268&lt;-0.004,"УДЕРЖАНО ЛИШНЕЕ","ЗАКРЫТО"))))</f>
      </c>
    </row>
    <row r="269" spans="1:11" x14ac:dyDescent="0.25">
      <c r="A269" s="22"/>
      <c r="B269" s="23"/>
      <c r="C269" s="23"/>
      <c r="D269" s="24"/>
      <c r="E269" s="23"/>
      <c r="F269" s="23"/>
      <c r="G269" s="25"/>
      <c r="H269" s="24"/>
      <c r="I269" s="25">
        <f>IF(OR(B269="",G269=""),"",IF(C269="Аванс выдан",G269,-G269))</f>
      </c>
      <c r="J269" s="25">
        <f>IF(B269="","",SUMIFS($I$2:$I269,$B$2:$B269,B269))</f>
      </c>
      <c r="K269" s="24">
        <f>IF(B269="","",IF(COUNTIF($B269:$B$300,B269)&gt;1,"",IF(J269&gt;0.004,"ОТКРЫТ",IF(J269&lt;-0.004,"УДЕРЖАНО ЛИШНЕЕ","ЗАКРЫТО"))))</f>
      </c>
    </row>
    <row r="270" spans="1:11" x14ac:dyDescent="0.25">
      <c r="A270" s="18"/>
      <c r="B270" s="19"/>
      <c r="C270" s="19"/>
      <c r="D270" s="20"/>
      <c r="E270" s="19"/>
      <c r="F270" s="19"/>
      <c r="G270" s="21"/>
      <c r="H270" s="20"/>
      <c r="I270" s="21">
        <f>IF(OR(B270="",G270=""),"",IF(C270="Аванс выдан",G270,-G270))</f>
      </c>
      <c r="J270" s="21">
        <f>IF(B270="","",SUMIFS($I$2:$I270,$B$2:$B270,B270))</f>
      </c>
      <c r="K270" s="20">
        <f>IF(B270="","",IF(COUNTIF($B270:$B$300,B270)&gt;1,"",IF(J270&gt;0.004,"ОТКРЫТ",IF(J270&lt;-0.004,"УДЕРЖАНО ЛИШНЕЕ","ЗАКРЫТО"))))</f>
      </c>
    </row>
    <row r="271" spans="1:11" x14ac:dyDescent="0.25">
      <c r="A271" s="22"/>
      <c r="B271" s="23"/>
      <c r="C271" s="23"/>
      <c r="D271" s="24"/>
      <c r="E271" s="23"/>
      <c r="F271" s="23"/>
      <c r="G271" s="25"/>
      <c r="H271" s="24"/>
      <c r="I271" s="25">
        <f>IF(OR(B271="",G271=""),"",IF(C271="Аванс выдан",G271,-G271))</f>
      </c>
      <c r="J271" s="25">
        <f>IF(B271="","",SUMIFS($I$2:$I271,$B$2:$B271,B271))</f>
      </c>
      <c r="K271" s="24">
        <f>IF(B271="","",IF(COUNTIF($B271:$B$300,B271)&gt;1,"",IF(J271&gt;0.004,"ОТКРЫТ",IF(J271&lt;-0.004,"УДЕРЖАНО ЛИШНЕЕ","ЗАКРЫТО"))))</f>
      </c>
    </row>
    <row r="272" spans="1:11" x14ac:dyDescent="0.25">
      <c r="A272" s="18"/>
      <c r="B272" s="19"/>
      <c r="C272" s="19"/>
      <c r="D272" s="20"/>
      <c r="E272" s="19"/>
      <c r="F272" s="19"/>
      <c r="G272" s="21"/>
      <c r="H272" s="20"/>
      <c r="I272" s="21">
        <f>IF(OR(B272="",G272=""),"",IF(C272="Аванс выдан",G272,-G272))</f>
      </c>
      <c r="J272" s="21">
        <f>IF(B272="","",SUMIFS($I$2:$I272,$B$2:$B272,B272))</f>
      </c>
      <c r="K272" s="20">
        <f>IF(B272="","",IF(COUNTIF($B272:$B$300,B272)&gt;1,"",IF(J272&gt;0.004,"ОТКРЫТ",IF(J272&lt;-0.004,"УДЕРЖАНО ЛИШНЕЕ","ЗАКРЫТО"))))</f>
      </c>
    </row>
    <row r="273" spans="1:11" x14ac:dyDescent="0.25">
      <c r="A273" s="22"/>
      <c r="B273" s="23"/>
      <c r="C273" s="23"/>
      <c r="D273" s="24"/>
      <c r="E273" s="23"/>
      <c r="F273" s="23"/>
      <c r="G273" s="25"/>
      <c r="H273" s="24"/>
      <c r="I273" s="25">
        <f>IF(OR(B273="",G273=""),"",IF(C273="Аванс выдан",G273,-G273))</f>
      </c>
      <c r="J273" s="25">
        <f>IF(B273="","",SUMIFS($I$2:$I273,$B$2:$B273,B273))</f>
      </c>
      <c r="K273" s="24">
        <f>IF(B273="","",IF(COUNTIF($B273:$B$300,B273)&gt;1,"",IF(J273&gt;0.004,"ОТКРЫТ",IF(J273&lt;-0.004,"УДЕРЖАНО ЛИШНЕЕ","ЗАКРЫТО"))))</f>
      </c>
    </row>
    <row r="274" spans="1:11" x14ac:dyDescent="0.25">
      <c r="A274" s="18"/>
      <c r="B274" s="19"/>
      <c r="C274" s="19"/>
      <c r="D274" s="20"/>
      <c r="E274" s="19"/>
      <c r="F274" s="19"/>
      <c r="G274" s="21"/>
      <c r="H274" s="20"/>
      <c r="I274" s="21">
        <f>IF(OR(B274="",G274=""),"",IF(C274="Аванс выдан",G274,-G274))</f>
      </c>
      <c r="J274" s="21">
        <f>IF(B274="","",SUMIFS($I$2:$I274,$B$2:$B274,B274))</f>
      </c>
      <c r="K274" s="20">
        <f>IF(B274="","",IF(COUNTIF($B274:$B$300,B274)&gt;1,"",IF(J274&gt;0.004,"ОТКРЫТ",IF(J274&lt;-0.004,"УДЕРЖАНО ЛИШНЕЕ","ЗАКРЫТО"))))</f>
      </c>
    </row>
    <row r="275" spans="1:11" x14ac:dyDescent="0.25">
      <c r="A275" s="22"/>
      <c r="B275" s="23"/>
      <c r="C275" s="23"/>
      <c r="D275" s="24"/>
      <c r="E275" s="23"/>
      <c r="F275" s="23"/>
      <c r="G275" s="25"/>
      <c r="H275" s="24"/>
      <c r="I275" s="25">
        <f>IF(OR(B275="",G275=""),"",IF(C275="Аванс выдан",G275,-G275))</f>
      </c>
      <c r="J275" s="25">
        <f>IF(B275="","",SUMIFS($I$2:$I275,$B$2:$B275,B275))</f>
      </c>
      <c r="K275" s="24">
        <f>IF(B275="","",IF(COUNTIF($B275:$B$300,B275)&gt;1,"",IF(J275&gt;0.004,"ОТКРЫТ",IF(J275&lt;-0.004,"УДЕРЖАНО ЛИШНЕЕ","ЗАКРЫТО"))))</f>
      </c>
    </row>
    <row r="276" spans="1:11" x14ac:dyDescent="0.25">
      <c r="A276" s="18"/>
      <c r="B276" s="19"/>
      <c r="C276" s="19"/>
      <c r="D276" s="20"/>
      <c r="E276" s="19"/>
      <c r="F276" s="19"/>
      <c r="G276" s="21"/>
      <c r="H276" s="20"/>
      <c r="I276" s="21">
        <f>IF(OR(B276="",G276=""),"",IF(C276="Аванс выдан",G276,-G276))</f>
      </c>
      <c r="J276" s="21">
        <f>IF(B276="","",SUMIFS($I$2:$I276,$B$2:$B276,B276))</f>
      </c>
      <c r="K276" s="20">
        <f>IF(B276="","",IF(COUNTIF($B276:$B$300,B276)&gt;1,"",IF(J276&gt;0.004,"ОТКРЫТ",IF(J276&lt;-0.004,"УДЕРЖАНО ЛИШНЕЕ","ЗАКРЫТО"))))</f>
      </c>
    </row>
    <row r="277" spans="1:11" x14ac:dyDescent="0.25">
      <c r="A277" s="22"/>
      <c r="B277" s="23"/>
      <c r="C277" s="23"/>
      <c r="D277" s="24"/>
      <c r="E277" s="23"/>
      <c r="F277" s="23"/>
      <c r="G277" s="25"/>
      <c r="H277" s="24"/>
      <c r="I277" s="25">
        <f>IF(OR(B277="",G277=""),"",IF(C277="Аванс выдан",G277,-G277))</f>
      </c>
      <c r="J277" s="25">
        <f>IF(B277="","",SUMIFS($I$2:$I277,$B$2:$B277,B277))</f>
      </c>
      <c r="K277" s="24">
        <f>IF(B277="","",IF(COUNTIF($B277:$B$300,B277)&gt;1,"",IF(J277&gt;0.004,"ОТКРЫТ",IF(J277&lt;-0.004,"УДЕРЖАНО ЛИШНЕЕ","ЗАКРЫТО"))))</f>
      </c>
    </row>
    <row r="278" spans="1:11" x14ac:dyDescent="0.25">
      <c r="A278" s="18"/>
      <c r="B278" s="19"/>
      <c r="C278" s="19"/>
      <c r="D278" s="20"/>
      <c r="E278" s="19"/>
      <c r="F278" s="19"/>
      <c r="G278" s="21"/>
      <c r="H278" s="20"/>
      <c r="I278" s="21">
        <f>IF(OR(B278="",G278=""),"",IF(C278="Аванс выдан",G278,-G278))</f>
      </c>
      <c r="J278" s="21">
        <f>IF(B278="","",SUMIFS($I$2:$I278,$B$2:$B278,B278))</f>
      </c>
      <c r="K278" s="20">
        <f>IF(B278="","",IF(COUNTIF($B278:$B$300,B278)&gt;1,"",IF(J278&gt;0.004,"ОТКРЫТ",IF(J278&lt;-0.004,"УДЕРЖАНО ЛИШНЕЕ","ЗАКРЫТО"))))</f>
      </c>
    </row>
    <row r="279" spans="1:11" x14ac:dyDescent="0.25">
      <c r="A279" s="22"/>
      <c r="B279" s="23"/>
      <c r="C279" s="23"/>
      <c r="D279" s="24"/>
      <c r="E279" s="23"/>
      <c r="F279" s="23"/>
      <c r="G279" s="25"/>
      <c r="H279" s="24"/>
      <c r="I279" s="25">
        <f>IF(OR(B279="",G279=""),"",IF(C279="Аванс выдан",G279,-G279))</f>
      </c>
      <c r="J279" s="25">
        <f>IF(B279="","",SUMIFS($I$2:$I279,$B$2:$B279,B279))</f>
      </c>
      <c r="K279" s="24">
        <f>IF(B279="","",IF(COUNTIF($B279:$B$300,B279)&gt;1,"",IF(J279&gt;0.004,"ОТКРЫТ",IF(J279&lt;-0.004,"УДЕРЖАНО ЛИШНЕЕ","ЗАКРЫТО"))))</f>
      </c>
    </row>
    <row r="280" spans="1:11" x14ac:dyDescent="0.25">
      <c r="A280" s="18"/>
      <c r="B280" s="19"/>
      <c r="C280" s="19"/>
      <c r="D280" s="20"/>
      <c r="E280" s="19"/>
      <c r="F280" s="19"/>
      <c r="G280" s="21"/>
      <c r="H280" s="20"/>
      <c r="I280" s="21">
        <f>IF(OR(B280="",G280=""),"",IF(C280="Аванс выдан",G280,-G280))</f>
      </c>
      <c r="J280" s="21">
        <f>IF(B280="","",SUMIFS($I$2:$I280,$B$2:$B280,B280))</f>
      </c>
      <c r="K280" s="20">
        <f>IF(B280="","",IF(COUNTIF($B280:$B$300,B280)&gt;1,"",IF(J280&gt;0.004,"ОТКРЫТ",IF(J280&lt;-0.004,"УДЕРЖАНО ЛИШНЕЕ","ЗАКРЫТО"))))</f>
      </c>
    </row>
    <row r="281" spans="1:11" x14ac:dyDescent="0.25">
      <c r="A281" s="22"/>
      <c r="B281" s="23"/>
      <c r="C281" s="23"/>
      <c r="D281" s="24"/>
      <c r="E281" s="23"/>
      <c r="F281" s="23"/>
      <c r="G281" s="25"/>
      <c r="H281" s="24"/>
      <c r="I281" s="25">
        <f>IF(OR(B281="",G281=""),"",IF(C281="Аванс выдан",G281,-G281))</f>
      </c>
      <c r="J281" s="25">
        <f>IF(B281="","",SUMIFS($I$2:$I281,$B$2:$B281,B281))</f>
      </c>
      <c r="K281" s="24">
        <f>IF(B281="","",IF(COUNTIF($B281:$B$300,B281)&gt;1,"",IF(J281&gt;0.004,"ОТКРЫТ",IF(J281&lt;-0.004,"УДЕРЖАНО ЛИШНЕЕ","ЗАКРЫТО"))))</f>
      </c>
    </row>
    <row r="282" spans="1:11" x14ac:dyDescent="0.25">
      <c r="A282" s="18"/>
      <c r="B282" s="19"/>
      <c r="C282" s="19"/>
      <c r="D282" s="20"/>
      <c r="E282" s="19"/>
      <c r="F282" s="19"/>
      <c r="G282" s="21"/>
      <c r="H282" s="20"/>
      <c r="I282" s="21">
        <f>IF(OR(B282="",G282=""),"",IF(C282="Аванс выдан",G282,-G282))</f>
      </c>
      <c r="J282" s="21">
        <f>IF(B282="","",SUMIFS($I$2:$I282,$B$2:$B282,B282))</f>
      </c>
      <c r="K282" s="20">
        <f>IF(B282="","",IF(COUNTIF($B282:$B$300,B282)&gt;1,"",IF(J282&gt;0.004,"ОТКРЫТ",IF(J282&lt;-0.004,"УДЕРЖАНО ЛИШНЕЕ","ЗАКРЫТО"))))</f>
      </c>
    </row>
    <row r="283" spans="1:11" x14ac:dyDescent="0.25">
      <c r="A283" s="22"/>
      <c r="B283" s="23"/>
      <c r="C283" s="23"/>
      <c r="D283" s="24"/>
      <c r="E283" s="23"/>
      <c r="F283" s="23"/>
      <c r="G283" s="25"/>
      <c r="H283" s="24"/>
      <c r="I283" s="25">
        <f>IF(OR(B283="",G283=""),"",IF(C283="Аванс выдан",G283,-G283))</f>
      </c>
      <c r="J283" s="25">
        <f>IF(B283="","",SUMIFS($I$2:$I283,$B$2:$B283,B283))</f>
      </c>
      <c r="K283" s="24">
        <f>IF(B283="","",IF(COUNTIF($B283:$B$300,B283)&gt;1,"",IF(J283&gt;0.004,"ОТКРЫТ",IF(J283&lt;-0.004,"УДЕРЖАНО ЛИШНЕЕ","ЗАКРЫТО"))))</f>
      </c>
    </row>
    <row r="284" spans="1:11" x14ac:dyDescent="0.25">
      <c r="A284" s="18"/>
      <c r="B284" s="19"/>
      <c r="C284" s="19"/>
      <c r="D284" s="20"/>
      <c r="E284" s="19"/>
      <c r="F284" s="19"/>
      <c r="G284" s="21"/>
      <c r="H284" s="20"/>
      <c r="I284" s="21">
        <f>IF(OR(B284="",G284=""),"",IF(C284="Аванс выдан",G284,-G284))</f>
      </c>
      <c r="J284" s="21">
        <f>IF(B284="","",SUMIFS($I$2:$I284,$B$2:$B284,B284))</f>
      </c>
      <c r="K284" s="20">
        <f>IF(B284="","",IF(COUNTIF($B284:$B$300,B284)&gt;1,"",IF(J284&gt;0.004,"ОТКРЫТ",IF(J284&lt;-0.004,"УДЕРЖАНО ЛИШНЕЕ","ЗАКРЫТО"))))</f>
      </c>
    </row>
    <row r="285" spans="1:11" x14ac:dyDescent="0.25">
      <c r="A285" s="22"/>
      <c r="B285" s="23"/>
      <c r="C285" s="23"/>
      <c r="D285" s="24"/>
      <c r="E285" s="23"/>
      <c r="F285" s="23"/>
      <c r="G285" s="25"/>
      <c r="H285" s="24"/>
      <c r="I285" s="25">
        <f>IF(OR(B285="",G285=""),"",IF(C285="Аванс выдан",G285,-G285))</f>
      </c>
      <c r="J285" s="25">
        <f>IF(B285="","",SUMIFS($I$2:$I285,$B$2:$B285,B285))</f>
      </c>
      <c r="K285" s="24">
        <f>IF(B285="","",IF(COUNTIF($B285:$B$300,B285)&gt;1,"",IF(J285&gt;0.004,"ОТКРЫТ",IF(J285&lt;-0.004,"УДЕРЖАНО ЛИШНЕЕ","ЗАКРЫТО"))))</f>
      </c>
    </row>
    <row r="286" spans="1:11" x14ac:dyDescent="0.25">
      <c r="A286" s="18"/>
      <c r="B286" s="19"/>
      <c r="C286" s="19"/>
      <c r="D286" s="20"/>
      <c r="E286" s="19"/>
      <c r="F286" s="19"/>
      <c r="G286" s="21"/>
      <c r="H286" s="20"/>
      <c r="I286" s="21">
        <f>IF(OR(B286="",G286=""),"",IF(C286="Аванс выдан",G286,-G286))</f>
      </c>
      <c r="J286" s="21">
        <f>IF(B286="","",SUMIFS($I$2:$I286,$B$2:$B286,B286))</f>
      </c>
      <c r="K286" s="20">
        <f>IF(B286="","",IF(COUNTIF($B286:$B$300,B286)&gt;1,"",IF(J286&gt;0.004,"ОТКРЫТ",IF(J286&lt;-0.004,"УДЕРЖАНО ЛИШНЕЕ","ЗАКРЫТО"))))</f>
      </c>
    </row>
    <row r="287" spans="1:11" x14ac:dyDescent="0.25">
      <c r="A287" s="22"/>
      <c r="B287" s="23"/>
      <c r="C287" s="23"/>
      <c r="D287" s="24"/>
      <c r="E287" s="23"/>
      <c r="F287" s="23"/>
      <c r="G287" s="25"/>
      <c r="H287" s="24"/>
      <c r="I287" s="25">
        <f>IF(OR(B287="",G287=""),"",IF(C287="Аванс выдан",G287,-G287))</f>
      </c>
      <c r="J287" s="25">
        <f>IF(B287="","",SUMIFS($I$2:$I287,$B$2:$B287,B287))</f>
      </c>
      <c r="K287" s="24">
        <f>IF(B287="","",IF(COUNTIF($B287:$B$300,B287)&gt;1,"",IF(J287&gt;0.004,"ОТКРЫТ",IF(J287&lt;-0.004,"УДЕРЖАНО ЛИШНЕЕ","ЗАКРЫТО"))))</f>
      </c>
    </row>
    <row r="288" spans="1:11" x14ac:dyDescent="0.25">
      <c r="A288" s="18"/>
      <c r="B288" s="19"/>
      <c r="C288" s="19"/>
      <c r="D288" s="20"/>
      <c r="E288" s="19"/>
      <c r="F288" s="19"/>
      <c r="G288" s="21"/>
      <c r="H288" s="20"/>
      <c r="I288" s="21">
        <f>IF(OR(B288="",G288=""),"",IF(C288="Аванс выдан",G288,-G288))</f>
      </c>
      <c r="J288" s="21">
        <f>IF(B288="","",SUMIFS($I$2:$I288,$B$2:$B288,B288))</f>
      </c>
      <c r="K288" s="20">
        <f>IF(B288="","",IF(COUNTIF($B288:$B$300,B288)&gt;1,"",IF(J288&gt;0.004,"ОТКРЫТ",IF(J288&lt;-0.004,"УДЕРЖАНО ЛИШНЕЕ","ЗАКРЫТО"))))</f>
      </c>
    </row>
    <row r="289" spans="1:11" x14ac:dyDescent="0.25">
      <c r="A289" s="22"/>
      <c r="B289" s="23"/>
      <c r="C289" s="23"/>
      <c r="D289" s="24"/>
      <c r="E289" s="23"/>
      <c r="F289" s="23"/>
      <c r="G289" s="25"/>
      <c r="H289" s="24"/>
      <c r="I289" s="25">
        <f>IF(OR(B289="",G289=""),"",IF(C289="Аванс выдан",G289,-G289))</f>
      </c>
      <c r="J289" s="25">
        <f>IF(B289="","",SUMIFS($I$2:$I289,$B$2:$B289,B289))</f>
      </c>
      <c r="K289" s="24">
        <f>IF(B289="","",IF(COUNTIF($B289:$B$300,B289)&gt;1,"",IF(J289&gt;0.004,"ОТКРЫТ",IF(J289&lt;-0.004,"УДЕРЖАНО ЛИШНЕЕ","ЗАКРЫТО"))))</f>
      </c>
    </row>
    <row r="290" spans="1:11" x14ac:dyDescent="0.25">
      <c r="A290" s="18"/>
      <c r="B290" s="19"/>
      <c r="C290" s="19"/>
      <c r="D290" s="20"/>
      <c r="E290" s="19"/>
      <c r="F290" s="19"/>
      <c r="G290" s="21"/>
      <c r="H290" s="20"/>
      <c r="I290" s="21">
        <f>IF(OR(B290="",G290=""),"",IF(C290="Аванс выдан",G290,-G290))</f>
      </c>
      <c r="J290" s="21">
        <f>IF(B290="","",SUMIFS($I$2:$I290,$B$2:$B290,B290))</f>
      </c>
      <c r="K290" s="20">
        <f>IF(B290="","",IF(COUNTIF($B290:$B$300,B290)&gt;1,"",IF(J290&gt;0.004,"ОТКРЫТ",IF(J290&lt;-0.004,"УДЕРЖАНО ЛИШНЕЕ","ЗАКРЫТО"))))</f>
      </c>
    </row>
    <row r="291" spans="1:11" x14ac:dyDescent="0.25">
      <c r="A291" s="22"/>
      <c r="B291" s="23"/>
      <c r="C291" s="23"/>
      <c r="D291" s="24"/>
      <c r="E291" s="23"/>
      <c r="F291" s="23"/>
      <c r="G291" s="25"/>
      <c r="H291" s="24"/>
      <c r="I291" s="25">
        <f>IF(OR(B291="",G291=""),"",IF(C291="Аванс выдан",G291,-G291))</f>
      </c>
      <c r="J291" s="25">
        <f>IF(B291="","",SUMIFS($I$2:$I291,$B$2:$B291,B291))</f>
      </c>
      <c r="K291" s="24">
        <f>IF(B291="","",IF(COUNTIF($B291:$B$300,B291)&gt;1,"",IF(J291&gt;0.004,"ОТКРЫТ",IF(J291&lt;-0.004,"УДЕРЖАНО ЛИШНЕЕ","ЗАКРЫТО"))))</f>
      </c>
    </row>
    <row r="292" spans="1:11" x14ac:dyDescent="0.25">
      <c r="A292" s="18"/>
      <c r="B292" s="19"/>
      <c r="C292" s="19"/>
      <c r="D292" s="20"/>
      <c r="E292" s="19"/>
      <c r="F292" s="19"/>
      <c r="G292" s="21"/>
      <c r="H292" s="20"/>
      <c r="I292" s="21">
        <f>IF(OR(B292="",G292=""),"",IF(C292="Аванс выдан",G292,-G292))</f>
      </c>
      <c r="J292" s="21">
        <f>IF(B292="","",SUMIFS($I$2:$I292,$B$2:$B292,B292))</f>
      </c>
      <c r="K292" s="20">
        <f>IF(B292="","",IF(COUNTIF($B292:$B$300,B292)&gt;1,"",IF(J292&gt;0.004,"ОТКРЫТ",IF(J292&lt;-0.004,"УДЕРЖАНО ЛИШНЕЕ","ЗАКРЫТО"))))</f>
      </c>
    </row>
    <row r="293" spans="1:11" x14ac:dyDescent="0.25">
      <c r="A293" s="22"/>
      <c r="B293" s="23"/>
      <c r="C293" s="23"/>
      <c r="D293" s="24"/>
      <c r="E293" s="23"/>
      <c r="F293" s="23"/>
      <c r="G293" s="25"/>
      <c r="H293" s="24"/>
      <c r="I293" s="25">
        <f>IF(OR(B293="",G293=""),"",IF(C293="Аванс выдан",G293,-G293))</f>
      </c>
      <c r="J293" s="25">
        <f>IF(B293="","",SUMIFS($I$2:$I293,$B$2:$B293,B293))</f>
      </c>
      <c r="K293" s="24">
        <f>IF(B293="","",IF(COUNTIF($B293:$B$300,B293)&gt;1,"",IF(J293&gt;0.004,"ОТКРЫТ",IF(J293&lt;-0.004,"УДЕРЖАНО ЛИШНЕЕ","ЗАКРЫТО"))))</f>
      </c>
    </row>
    <row r="294" spans="1:11" x14ac:dyDescent="0.25">
      <c r="A294" s="18"/>
      <c r="B294" s="19"/>
      <c r="C294" s="19"/>
      <c r="D294" s="20"/>
      <c r="E294" s="19"/>
      <c r="F294" s="19"/>
      <c r="G294" s="21"/>
      <c r="H294" s="20"/>
      <c r="I294" s="21">
        <f>IF(OR(B294="",G294=""),"",IF(C294="Аванс выдан",G294,-G294))</f>
      </c>
      <c r="J294" s="21">
        <f>IF(B294="","",SUMIFS($I$2:$I294,$B$2:$B294,B294))</f>
      </c>
      <c r="K294" s="20">
        <f>IF(B294="","",IF(COUNTIF($B294:$B$300,B294)&gt;1,"",IF(J294&gt;0.004,"ОТКРЫТ",IF(J294&lt;-0.004,"УДЕРЖАНО ЛИШНЕЕ","ЗАКРЫТО"))))</f>
      </c>
    </row>
    <row r="295" spans="1:11" x14ac:dyDescent="0.25">
      <c r="A295" s="22"/>
      <c r="B295" s="23"/>
      <c r="C295" s="23"/>
      <c r="D295" s="24"/>
      <c r="E295" s="23"/>
      <c r="F295" s="23"/>
      <c r="G295" s="25"/>
      <c r="H295" s="24"/>
      <c r="I295" s="25">
        <f>IF(OR(B295="",G295=""),"",IF(C295="Аванс выдан",G295,-G295))</f>
      </c>
      <c r="J295" s="25">
        <f>IF(B295="","",SUMIFS($I$2:$I295,$B$2:$B295,B295))</f>
      </c>
      <c r="K295" s="24">
        <f>IF(B295="","",IF(COUNTIF($B295:$B$300,B295)&gt;1,"",IF(J295&gt;0.004,"ОТКРЫТ",IF(J295&lt;-0.004,"УДЕРЖАНО ЛИШНЕЕ","ЗАКРЫТО"))))</f>
      </c>
    </row>
    <row r="296" spans="1:11" x14ac:dyDescent="0.25">
      <c r="A296" s="18"/>
      <c r="B296" s="19"/>
      <c r="C296" s="19"/>
      <c r="D296" s="20"/>
      <c r="E296" s="19"/>
      <c r="F296" s="19"/>
      <c r="G296" s="21"/>
      <c r="H296" s="20"/>
      <c r="I296" s="21">
        <f>IF(OR(B296="",G296=""),"",IF(C296="Аванс выдан",G296,-G296))</f>
      </c>
      <c r="J296" s="21">
        <f>IF(B296="","",SUMIFS($I$2:$I296,$B$2:$B296,B296))</f>
      </c>
      <c r="K296" s="20">
        <f>IF(B296="","",IF(COUNTIF($B296:$B$300,B296)&gt;1,"",IF(J296&gt;0.004,"ОТКРЫТ",IF(J296&lt;-0.004,"УДЕРЖАНО ЛИШНЕЕ","ЗАКРЫТО"))))</f>
      </c>
    </row>
    <row r="297" spans="1:11" x14ac:dyDescent="0.25">
      <c r="A297" s="22"/>
      <c r="B297" s="23"/>
      <c r="C297" s="23"/>
      <c r="D297" s="24"/>
      <c r="E297" s="23"/>
      <c r="F297" s="23"/>
      <c r="G297" s="25"/>
      <c r="H297" s="24"/>
      <c r="I297" s="25">
        <f>IF(OR(B297="",G297=""),"",IF(C297="Аванс выдан",G297,-G297))</f>
      </c>
      <c r="J297" s="25">
        <f>IF(B297="","",SUMIFS($I$2:$I297,$B$2:$B297,B297))</f>
      </c>
      <c r="K297" s="24">
        <f>IF(B297="","",IF(COUNTIF($B297:$B$300,B297)&gt;1,"",IF(J297&gt;0.004,"ОТКРЫТ",IF(J297&lt;-0.004,"УДЕРЖАНО ЛИШНЕЕ","ЗАКРЫТО"))))</f>
      </c>
    </row>
    <row r="298" spans="1:11" x14ac:dyDescent="0.25">
      <c r="A298" s="18"/>
      <c r="B298" s="19"/>
      <c r="C298" s="19"/>
      <c r="D298" s="20"/>
      <c r="E298" s="19"/>
      <c r="F298" s="19"/>
      <c r="G298" s="21"/>
      <c r="H298" s="20"/>
      <c r="I298" s="21">
        <f>IF(OR(B298="",G298=""),"",IF(C298="Аванс выдан",G298,-G298))</f>
      </c>
      <c r="J298" s="21">
        <f>IF(B298="","",SUMIFS($I$2:$I298,$B$2:$B298,B298))</f>
      </c>
      <c r="K298" s="20">
        <f>IF(B298="","",IF(COUNTIF($B298:$B$300,B298)&gt;1,"",IF(J298&gt;0.004,"ОТКРЫТ",IF(J298&lt;-0.004,"УДЕРЖАНО ЛИШНЕЕ","ЗАКРЫТО"))))</f>
      </c>
    </row>
    <row r="299" spans="1:11" x14ac:dyDescent="0.25">
      <c r="A299" s="22"/>
      <c r="B299" s="23"/>
      <c r="C299" s="23"/>
      <c r="D299" s="24"/>
      <c r="E299" s="23"/>
      <c r="F299" s="23"/>
      <c r="G299" s="25"/>
      <c r="H299" s="24"/>
      <c r="I299" s="25">
        <f>IF(OR(B299="",G299=""),"",IF(C299="Аванс выдан",G299,-G299))</f>
      </c>
      <c r="J299" s="25">
        <f>IF(B299="","",SUMIFS($I$2:$I299,$B$2:$B299,B299))</f>
      </c>
      <c r="K299" s="24">
        <f>IF(B299="","",IF(COUNTIF($B299:$B$300,B299)&gt;1,"",IF(J299&gt;0.004,"ОТКРЫТ",IF(J299&lt;-0.004,"УДЕРЖАНО ЛИШНЕЕ","ЗАКРЫТО"))))</f>
      </c>
    </row>
    <row r="300" spans="1:11" x14ac:dyDescent="0.25">
      <c r="A300" s="18"/>
      <c r="B300" s="19"/>
      <c r="C300" s="19"/>
      <c r="D300" s="20"/>
      <c r="E300" s="19"/>
      <c r="F300" s="19"/>
      <c r="G300" s="21"/>
      <c r="H300" s="20"/>
      <c r="I300" s="21">
        <f>IF(OR(B300="",G300=""),"",IF(C300="Аванс выдан",G300,-G300))</f>
      </c>
      <c r="J300" s="21">
        <f>IF(B300="","",SUMIFS($I$2:$I300,$B$2:$B300,B300))</f>
      </c>
      <c r="K300" s="20">
        <f>IF(B300="","",IF(COUNTIF($B300:$B$300,B300)&gt;1,"",IF(J300&gt;0.004,"ОТКРЫТ",IF(J300&lt;-0.004,"УДЕРЖАНО ЛИШНЕЕ","ЗАКРЫТО"))))</f>
      </c>
    </row>
  </sheetData>
  <autoFilter ref="A1:K1"/>
  <conditionalFormatting sqref="K2:K300">
    <cfRule type="cellIs" dxfId="0" priority="1" operator="equal">
      <formula>"ОТКРЫТ"</formula>
    </cfRule>
  </conditionalFormatting>
  <conditionalFormatting sqref="K2:K300">
    <cfRule type="cellIs" dxfId="1" priority="1" operator="equal">
      <formula>"ЗАКРЫТО"</formula>
    </cfRule>
  </conditionalFormatting>
  <conditionalFormatting sqref="K2:K300">
    <cfRule type="cellIs" dxfId="2" priority="1" operator="equal">
      <formula>"УДЕРЖАНО ЛИШНЕЕ"</formula>
    </cfRule>
  </conditionalFormatting>
  <dataValidations count="4">
    <dataValidation type="list" allowBlank="1" showErrorMessage="1" errorTitle="Недопустимое значение" error="Выберите значение из списка." sqref="C10:C300">
      <formula1>"Аванс выдан,Удержано из зарплаты,Возврат наличными"</formula1>
    </dataValidation>
    <dataValidation type="list" allowBlank="1" showErrorMessage="1" errorTitle="Недопустимое значение" error="Выберите значение из списка." sqref="C2:C300">
      <formula1>"Аванс выдан,Удержано из зарплаты,Возврат наличными"</formula1>
    </dataValidation>
    <dataValidation type="list" allowBlank="1" showErrorMessage="1" errorTitle="Недопустимое значение" error="Выберите значение из списка." sqref="F10:F300">
      <formula1>"Наличные,Банковский перевод,Банковская карта,Чек,Вексель,Прочее"</formula1>
    </dataValidation>
    <dataValidation type="list" allowBlank="1" showErrorMessage="1" errorTitle="Недопустимое значение" error="Выберите значение из списка." sqref="F2:F300">
      <formula1>"Наличные,Банковский перевод,Банковская карта,Чек,Вексель,Прочее"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3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26" t="s">
        <v>54</v>
      </c>
    </row>
    <row r="3" spans="2:2" x14ac:dyDescent="0.25">
      <c r="B3" s="27" t="s">
        <v>55</v>
      </c>
    </row>
    <row r="5" spans="2:5" x14ac:dyDescent="0.25">
      <c r="B5" s="28" t="s">
        <v>56</v>
      </c>
      <c r="C5" s="29"/>
      <c r="E5" s="30" t="s">
        <v>57</v>
      </c>
    </row>
    <row r="6" ht="30" customHeight="1" spans="2:5" x14ac:dyDescent="0.25">
      <c r="B6" s="31" t="s">
        <v>58</v>
      </c>
      <c r="C6" s="32">
        <f>SUMPRODUCT(('Данные'!B2:B300&lt;&gt;"")/COUNTIF('Данные'!B2:B300,'Данные'!B2:B300&amp;""))</f>
      </c>
      <c r="E6" s="33" t="s">
        <v>59</v>
      </c>
    </row>
    <row r="7" ht="30" customHeight="1" spans="2:5" x14ac:dyDescent="0.25">
      <c r="B7" s="31" t="s">
        <v>60</v>
      </c>
      <c r="C7" s="32">
        <f>COUNTIF('Данные'!K2:K300,"ОТКРЫТ")</f>
      </c>
      <c r="E7" s="33" t="s">
        <v>61</v>
      </c>
    </row>
    <row r="8" ht="30" customHeight="1" spans="2:5" x14ac:dyDescent="0.25">
      <c r="B8" s="31" t="s">
        <v>62</v>
      </c>
      <c r="C8" s="34">
        <f>SUM('Данные'!I2:I300)</f>
      </c>
      <c r="E8" s="33" t="s">
        <v>63</v>
      </c>
    </row>
    <row r="9" ht="30" customHeight="1" spans="2:5" x14ac:dyDescent="0.25">
      <c r="B9" s="31" t="s">
        <v>64</v>
      </c>
      <c r="C9" s="34">
        <f>SUMIF('Данные'!C2:C300,"Аванс выдан",'Данные'!G2:G300)</f>
      </c>
      <c r="E9" s="33" t="s">
        <v>65</v>
      </c>
    </row>
    <row r="10" ht="30" customHeight="1" spans="2:5" x14ac:dyDescent="0.25">
      <c r="B10" s="31" t="s">
        <v>66</v>
      </c>
      <c r="C10" s="34">
        <f>SUMIF('Данные'!C2:C300,"Удержано из зарплаты",'Данные'!G2:G300)</f>
      </c>
      <c r="E10" s="33" t="s">
        <v>67</v>
      </c>
    </row>
    <row r="11" spans="2:3" x14ac:dyDescent="0.25">
      <c r="B11" s="31" t="s">
        <v>68</v>
      </c>
      <c r="C11" s="34">
        <f>SUMIF('Данные'!C2:C300,"Возврат наличными",'Данные'!G2:G300)</f>
      </c>
    </row>
    <row r="12" ht="24" customHeight="1" spans="2:5" x14ac:dyDescent="0.25">
      <c r="B12" s="31" t="s">
        <v>69</v>
      </c>
      <c r="C12" s="34">
        <f>SUMIFS('Данные'!G2:G300,'Данные'!C2:C300,"Аванс выдан",'Данные'!A2:A300,"&gt;="&amp;DATE(YEAR(TODAY()),MONTH(TODAY()),1),'Данные'!A2:A300,"&lt;="&amp;EOMONTH(TODAY(),0))</f>
      </c>
      <c r="E12" s="35" t="s">
        <v>70</v>
      </c>
    </row>
    <row r="13" spans="2:3" x14ac:dyDescent="0.25">
      <c r="B13" s="31" t="s">
        <v>71</v>
      </c>
      <c r="C13" s="34">
        <f>SUMIFS('Данные'!G2:G300,'Данные'!C2:C300,"Удержано из зарплаты",'Данные'!A2:A300,"&gt;="&amp;DATE(YEAR(TODAY()),MONTH(TODAY()),1),'Данные'!A2:A300,"&lt;="&amp;EOMONTH(TODAY(),0))</f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FormatPr defaultRowHeight="15" outlineLevelRow="0" outlineLevelCol="0" x14ac:dyDescent="55"/>
  <cols>
    <col min="1" max="2" width="22" customWidth="1"/>
  </cols>
  <sheetData>
    <row r="1" spans="1:2" x14ac:dyDescent="0.25">
      <c r="A1" s="36" t="s">
        <v>27</v>
      </c>
      <c r="B1" s="36" t="s">
        <v>12</v>
      </c>
    </row>
    <row r="2" spans="1:2" x14ac:dyDescent="0.25">
      <c r="A2" t="s">
        <v>36</v>
      </c>
      <c r="B2" t="s">
        <v>39</v>
      </c>
    </row>
    <row r="3" spans="1:2" x14ac:dyDescent="0.25">
      <c r="A3" t="s">
        <v>48</v>
      </c>
      <c r="B3" t="s">
        <v>13</v>
      </c>
    </row>
    <row r="4" spans="1:2" x14ac:dyDescent="0.25">
      <c r="A4" t="s">
        <v>45</v>
      </c>
      <c r="B4" t="s">
        <v>72</v>
      </c>
    </row>
    <row r="5" spans="2:2" x14ac:dyDescent="0.25">
      <c r="B5" t="s">
        <v>73</v>
      </c>
    </row>
    <row r="6" spans="2:2" x14ac:dyDescent="0.25">
      <c r="B6" t="s">
        <v>74</v>
      </c>
    </row>
    <row r="7" spans="2:2" x14ac:dyDescent="0.25">
      <c r="B7" t="s">
        <v>75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Расписка об авансе</vt:lpstr>
      <vt:lpstr>Данные</vt:lpstr>
      <vt:lpstr>Итоги</vt:lpstr>
      <vt:lpstr>Списки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Personel Avans Takip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2026-10-03T03:25:43Z</dcterms:modified>
</cp:coreProperties>
</file>