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Форма отгрузки" state="visible" r:id="rId4"/>
    <sheet sheetId="2" name="Отгрузки" state="visible" r:id="rId5"/>
    <sheet sheetId="3" name="Итоги" state="visible" r:id="rId6"/>
    <sheet sheetId="4" name="Списки" state="visible" r:id="rId7"/>
  </sheets>
  <definedNames>
    <definedName name="_xlnm.Print_Area" localSheetId="0">'Форма отгрузки'!$B1:$H46</definedName>
  </definedNames>
  <calcPr calcId="171027" fullCalcOnLoad="1"/>
</workbook>
</file>

<file path=xl/sharedStrings.xml><?xml version="1.0" encoding="utf-8"?>
<sst xmlns="http://schemas.openxmlformats.org/spreadsheetml/2006/main" count="218" uniqueCount="146">
  <si>
    <t>НАЗВАНИЕ КОМПАНИИ</t>
  </si>
  <si>
    <t>ФОРМА ОТГРУЗКИ</t>
  </si>
  <si>
    <t>Адрес</t>
  </si>
  <si>
    <t>№ отгрузки</t>
  </si>
  <si>
    <t>SV-2026-0209</t>
  </si>
  <si>
    <t>Телефон</t>
  </si>
  <si>
    <t>Дата отгрузки</t>
  </si>
  <si>
    <t>Ответственный за отгрузку</t>
  </si>
  <si>
    <t>№ заказа</t>
  </si>
  <si>
    <t>SP-1057</t>
  </si>
  <si>
    <t>№ накладной</t>
  </si>
  <si>
    <t>A-000820</t>
  </si>
  <si>
    <t>ПОЛУЧАТЕЛЬ И АДРЕС ДОСТАВКИ</t>
  </si>
  <si>
    <t>Клиент / компания</t>
  </si>
  <si>
    <t>Öz Gıda Ltd. Şti.</t>
  </si>
  <si>
    <t>Адрес доставки</t>
  </si>
  <si>
    <t>Организованная промзона, 4-я улица, д. 12, ворота склада 3</t>
  </si>
  <si>
    <t>Контактное лицо / телефон</t>
  </si>
  <si>
    <t>Selim Öz · 0532 000 00 11</t>
  </si>
  <si>
    <t>ПЕРЕВОЗКА И ДОСТАВКА</t>
  </si>
  <si>
    <t>Способ перевозки</t>
  </si>
  <si>
    <t>Собственный транспорт</t>
  </si>
  <si>
    <t>Плановая доставка</t>
  </si>
  <si>
    <t>Госномер / курьерская служба</t>
  </si>
  <si>
    <t>34 KLM 482</t>
  </si>
  <si>
    <t>Фактическая доставка</t>
  </si>
  <si>
    <t>Водитель / трек-номер</t>
  </si>
  <si>
    <t>Murat Kaya · 0533 000 00 12</t>
  </si>
  <si>
    <t>Статус</t>
  </si>
  <si>
    <t>В пути</t>
  </si>
  <si>
    <t>Время доставки / примечание</t>
  </si>
  <si>
    <t>В будни с 09:00 до 16:00</t>
  </si>
  <si>
    <t>Просрочка (дней)</t>
  </si>
  <si>
    <t>Код товара</t>
  </si>
  <si>
    <t>Наименование товара</t>
  </si>
  <si>
    <t>Ед. изм.</t>
  </si>
  <si>
    <t>Короб</t>
  </si>
  <si>
    <t>Шт.</t>
  </si>
  <si>
    <t>Примечание</t>
  </si>
  <si>
    <t>GD-0410</t>
  </si>
  <si>
    <t>Подсолнечное масло 5 л</t>
  </si>
  <si>
    <t>GD-0122</t>
  </si>
  <si>
    <t>Рис Бальдо 5 кг</t>
  </si>
  <si>
    <t>GD-0718</t>
  </si>
  <si>
    <t>Томатная паста 830 г</t>
  </si>
  <si>
    <t>Стеклянные банки — осторожно</t>
  </si>
  <si>
    <t>ИТОГО (коробок / штук)</t>
  </si>
  <si>
    <t>Примечание о приёмке (недостача / повреждённые коробки)</t>
  </si>
  <si>
    <t>Указанный выше товар принят мной с пересчётом по коробкам и штукам. О недостающих или повреждённых коробках указано в примечании о приёмке.</t>
  </si>
  <si>
    <t>ПОДГОТОВИЛ / ОТГРУЗИЛ — ФИО / подпись</t>
  </si>
  <si>
    <t>ВОДИТЕЛЬ / ПЕРЕВОЗЧИК — ФИО / подпись</t>
  </si>
  <si>
    <t>ПОЛУЧИЛ — ФИО / подпись / дата и время</t>
  </si>
  <si>
    <t>Чтобы остатки списывались при продаже, а продажа записывалась на счёт контрагента: Ofisx Склад и Продажи →</t>
  </si>
  <si>
    <t>Бесплатный шаблон · stokexcel.com — заполните светло-голубые ячейки и строки позиций; итоги и дни задержки считаются формулами. Добавляйте каждую отгрузку и на вкладку «Отгрузки». Эта форма — внутренний документ учёта и не заменяет накладную (irsaliye — турецкую товарную накладную) или счёт-фактуру; о необходимом документе проконсультируйтесь со своим бухгалтером.</t>
  </si>
  <si>
    <t>Клиент</t>
  </si>
  <si>
    <t>В срок?</t>
  </si>
  <si>
    <t>SV-2026-0201</t>
  </si>
  <si>
    <t>Demir Yapı</t>
  </si>
  <si>
    <t>SP-1041</t>
  </si>
  <si>
    <t>A-000812</t>
  </si>
  <si>
    <t>Murat Kaya</t>
  </si>
  <si>
    <t>Выдан</t>
  </si>
  <si>
    <t/>
  </si>
  <si>
    <t>SV-2026-0202</t>
  </si>
  <si>
    <t>Ada Temizlik</t>
  </si>
  <si>
    <t>SP-1043</t>
  </si>
  <si>
    <t>A-000813</t>
  </si>
  <si>
    <t>Курьерская служба</t>
  </si>
  <si>
    <t>Yurtiçi Kargo</t>
  </si>
  <si>
    <t>7201 4456 8890</t>
  </si>
  <si>
    <t>1 день ждал в сортировочном центре</t>
  </si>
  <si>
    <t>SV-2026-0203</t>
  </si>
  <si>
    <t>Kaya İnşaat</t>
  </si>
  <si>
    <t>SP-1044</t>
  </si>
  <si>
    <t>A-000814</t>
  </si>
  <si>
    <t>Транспортная компания</t>
  </si>
  <si>
    <t>Ekspres Nakliyat · 06 BRT 117</t>
  </si>
  <si>
    <t>Hasan Er</t>
  </si>
  <si>
    <t>Доставка на стройплощадку</t>
  </si>
  <si>
    <t>SV-2026-0204</t>
  </si>
  <si>
    <t>Öz Gıda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</si>
  <si>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</si>
  <si>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</si>
  <si>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</si>
  <si>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</si>
  <si>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</si>
  <si>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</si>
  <si>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</si>
  <si>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Поломка машины; опоздание на 2 дня</t>
  </si>
  <si>
    <t>SV-2026-0206</t>
  </si>
  <si>
    <t>Yılmaz Kırtasiye</t>
  </si>
  <si>
    <t>SP-1050</t>
  </si>
  <si>
    <t>A-000817</t>
  </si>
  <si>
    <t>MNG Kargo</t>
  </si>
  <si>
    <t>MNG-4471288</t>
  </si>
  <si>
    <t>Возврат</t>
  </si>
  <si>
    <t>Адрес не найден; вернулось на склад</t>
  </si>
  <si>
    <t>SV-2026-0207</t>
  </si>
  <si>
    <t>SP-1052</t>
  </si>
  <si>
    <t>A-000818</t>
  </si>
  <si>
    <t>Задержан</t>
  </si>
  <si>
    <t>Въезд на стройплощадку закрыт; ждём следующего дня</t>
  </si>
  <si>
    <t>SV-2026-0208</t>
  </si>
  <si>
    <t>SP-1054</t>
  </si>
  <si>
    <t>A-000819</t>
  </si>
  <si>
    <t>7201 4461 0032</t>
  </si>
  <si>
    <t>SV-2026-0210</t>
  </si>
  <si>
    <t>SP-1058</t>
  </si>
  <si>
    <t>Готовится</t>
  </si>
  <si>
    <t>Погрузка завтра утром</t>
  </si>
  <si>
    <t>График учёта отгрузок</t>
  </si>
  <si>
    <t>Бесплатный шаблон Excel · stokexcel.com</t>
  </si>
  <si>
    <t>ИТОГИ</t>
  </si>
  <si>
    <t>КАК ПОЛЬЗОВАТЬСЯ?</t>
  </si>
  <si>
    <t>Отгрузка</t>
  </si>
  <si>
    <t>Доставлено</t>
  </si>
  <si>
    <t>В срок</t>
  </si>
  <si>
    <t>В срок %</t>
  </si>
  <si>
    <t>Всего отгрузок</t>
  </si>
  <si>
    <t>1. При отпуске товара со склада заполните вкладку «Форма отгрузки»: клиент, адрес, № заказа и накладной, госномер/водитель или курьерская служба и трек-номер, коробки и штуки; распечатайте форму и передайте водителю.</t>
  </si>
  <si>
    <t>Отгрузок за месяц</t>
  </si>
  <si>
    <t>2. Добавляйте каждую отгрузку на вкладку «Отгрузки» одной строкой; обещанный клиенту день впишите в столбец «Плановая доставка».</t>
  </si>
  <si>
    <t>Статус: Готовится</t>
  </si>
  <si>
    <t>3. После доставки впишите день фактической доставки и поставьте статус «Доставлен»; «Задержка (дн.)» и «В срок?» заполнятся сами.</t>
  </si>
  <si>
    <t>Статус: В пути</t>
  </si>
  <si>
    <t>4. Если обещанный день прошёл, а доставки нет, поставьте статус «Задержан» и впишите причину в столбец «Примечание»; для возвращённого товара выберите «Возврат».</t>
  </si>
  <si>
    <t>Статус: Доставлен</t>
  </si>
  <si>
    <t>5. Вводите имя клиента в каждой строке ОДИНАКОВО; таблица справа по этому имени считает долю доставок в срок по каждому клиенту.</t>
  </si>
  <si>
    <t>Статус: Возврат</t>
  </si>
  <si>
    <t>Статус: Задержан</t>
  </si>
  <si>
    <t>Когда Excel уже недостаточно: Ofisx в облаке, с телефона, автоматически →</t>
  </si>
  <si>
    <t>Срок доставки прошёл; не доставлено</t>
  </si>
  <si>
    <t>Всего коробок / всего штук</t>
  </si>
  <si>
    <t>Доставлено в срок (шт.)</t>
  </si>
  <si>
    <t>Доставлено с опозданием (шт.)</t>
  </si>
  <si>
    <t>Доля доставок в срок</t>
  </si>
  <si>
    <t>Средняя задержка (при опозданиях, дней)</t>
  </si>
  <si>
    <t>Введите имя клиента в светло-голубую ячейку ТАК ЖЕ, как на вкладке «Отгрузки»; цифры подставятся сами. Доля ниже 90% подсвечивается красным.</t>
  </si>
  <si>
    <t>кг</t>
  </si>
  <si>
    <t>л</t>
  </si>
  <si>
    <t>Самовывоз клиентом</t>
  </si>
  <si>
    <t>м</t>
  </si>
  <si>
    <t>м²</t>
  </si>
  <si>
    <t>Упаковка</t>
  </si>
  <si>
    <t>Коробка</t>
  </si>
  <si>
    <t>Комплект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</si>
</sst>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IF(OR(G14="",G16="Возврат"),"",MAX(0,IF(G15&lt;&gt;"",G15,TODAY())-G14))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Недопустимое значение" error="Выберите значение из списка." sqref="C14">
      <formula1>"Собственный транспорт,Курьерская служба,Транспортная компания,Самовывоз клиентом"</formula1>
    </dataValidation>
    <dataValidation type="list" allowBlank="1" showErrorMessage="1" errorTitle="Недопустимое значение" error="Выберите значение из списка." sqref="D20:D31">
      <formula1>"Шт.,кг,л,м,м²,Короб,Упаковка,Коробка,Комплект"</formula1>
    </dataValidation>
    <dataValidation type="list" allowBlank="1" showErrorMessage="1" errorTitle="Недопустимое значение" error="Выберите значение из списка." sqref="G16">
      <formula1>"Готовится,В пути,Выдан,Возврат,Задержан"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3</v>
      </c>
      <c r="B1" s="25" t="s">
        <v>6</v>
      </c>
      <c r="C1" s="25" t="s">
        <v>54</v>
      </c>
      <c r="D1" s="25" t="s">
        <v>8</v>
      </c>
      <c r="E1" s="25" t="s">
        <v>10</v>
      </c>
      <c r="F1" s="25" t="s">
        <v>20</v>
      </c>
      <c r="G1" s="25" t="s">
        <v>23</v>
      </c>
      <c r="H1" s="25" t="s">
        <v>26</v>
      </c>
      <c r="I1" s="25" t="s">
        <v>36</v>
      </c>
      <c r="J1" s="25" t="s">
        <v>37</v>
      </c>
      <c r="K1" s="25" t="s">
        <v>22</v>
      </c>
      <c r="L1" s="25" t="s">
        <v>25</v>
      </c>
      <c r="M1" s="25" t="s">
        <v>28</v>
      </c>
      <c r="N1" s="25" t="s">
        <v>32</v>
      </c>
      <c r="O1" s="25" t="s">
        <v>55</v>
      </c>
      <c r="P1" s="25" t="s">
        <v>38</v>
      </c>
    </row>
    <row r="2" spans="1:16" x14ac:dyDescent="0.25">
      <c r="A2" s="26" t="s">
        <v>56</v>
      </c>
      <c r="B2" s="27">
        <v>46287</v>
      </c>
      <c r="C2" s="28" t="s">
        <v>57</v>
      </c>
      <c r="D2" s="26" t="s">
        <v>58</v>
      </c>
      <c r="E2" s="26" t="s">
        <v>59</v>
      </c>
      <c r="F2" s="28" t="s">
        <v>21</v>
      </c>
      <c r="G2" s="28" t="s">
        <v>24</v>
      </c>
      <c r="H2" s="28" t="s">
        <v>60</v>
      </c>
      <c r="I2" s="29">
        <v>12</v>
      </c>
      <c r="J2" s="29">
        <v>240</v>
      </c>
      <c r="K2" s="27">
        <v>46288</v>
      </c>
      <c r="L2" s="27">
        <v>46288</v>
      </c>
      <c r="M2" s="26" t="s">
        <v>61</v>
      </c>
      <c r="N2" s="26">
        <f>IF(OR(A2="",K2=""),"",IF(M2="Возврат","",MAX(0,IF(L2&lt;&gt;"",L2,TODAY())-K2)))</f>
      </c>
      <c r="O2" s="26">
        <f>IF(OR(K2="",L2=""),"",IF(L2&lt;=K2,"Да","Нет"))</f>
      </c>
      <c r="P2" s="28" t="s">
        <v>62</v>
      </c>
    </row>
    <row r="3" spans="1:16" x14ac:dyDescent="0.25">
      <c r="A3" s="30" t="s">
        <v>63</v>
      </c>
      <c r="B3" s="31">
        <v>46288</v>
      </c>
      <c r="C3" s="32" t="s">
        <v>64</v>
      </c>
      <c r="D3" s="30" t="s">
        <v>65</v>
      </c>
      <c r="E3" s="30" t="s">
        <v>66</v>
      </c>
      <c r="F3" s="32" t="s">
        <v>67</v>
      </c>
      <c r="G3" s="32" t="s">
        <v>68</v>
      </c>
      <c r="H3" s="32" t="s">
        <v>69</v>
      </c>
      <c r="I3" s="33">
        <v>4</v>
      </c>
      <c r="J3" s="33">
        <v>48</v>
      </c>
      <c r="K3" s="31">
        <v>46290</v>
      </c>
      <c r="L3" s="31">
        <v>46291</v>
      </c>
      <c r="M3" s="30" t="s">
        <v>61</v>
      </c>
      <c r="N3" s="30">
        <f>IF(OR(A3="",K3=""),"",IF(M3="Возврат","",MAX(0,IF(L3&lt;&gt;"",L3,TODAY())-K3)))</f>
      </c>
      <c r="O3" s="30">
        <f>IF(OR(K3="",L3=""),"",IF(L3&lt;=K3,"Да","Нет"))</f>
      </c>
      <c r="P3" s="32" t="s">
        <v>70</v>
      </c>
    </row>
    <row r="4" spans="1:16" x14ac:dyDescent="0.25">
      <c r="A4" s="26" t="s">
        <v>71</v>
      </c>
      <c r="B4" s="27">
        <v>46289</v>
      </c>
      <c r="C4" s="28" t="s">
        <v>72</v>
      </c>
      <c r="D4" s="26" t="s">
        <v>73</v>
      </c>
      <c r="E4" s="26" t="s">
        <v>74</v>
      </c>
      <c r="F4" s="28" t="s">
        <v>75</v>
      </c>
      <c r="G4" s="28" t="s">
        <v>76</v>
      </c>
      <c r="H4" s="28" t="s">
        <v>77</v>
      </c>
      <c r="I4" s="29">
        <v>30</v>
      </c>
      <c r="J4" s="29">
        <v>600</v>
      </c>
      <c r="K4" s="27">
        <v>46291</v>
      </c>
      <c r="L4" s="27">
        <v>46291</v>
      </c>
      <c r="M4" s="26" t="s">
        <v>61</v>
      </c>
      <c r="N4" s="26">
        <f>IF(OR(A4="",K4=""),"",IF(M4="Возврат","",MAX(0,IF(L4&lt;&gt;"",L4,TODAY())-K4)))</f>
      </c>
      <c r="O4" s="26">
        <f>IF(OR(K4="",L4=""),"",IF(L4&lt;=K4,"Да","Нет"))</f>
      </c>
      <c r="P4" s="28" t="s">
        <v>78</v>
      </c>
    </row>
    <row r="5" spans="1:16" x14ac:dyDescent="0.25">
      <c r="A5" s="30" t="s">
        <v>79</v>
      </c>
      <c r="B5" s="31">
        <v>46290</v>
      </c>
      <c r="C5" s="32" t="s">
        <v>80</v>
      </c>
      <c r="D5" s="30" t="s">
        <v>81</v>
      </c>
      <c r="E5" s="30" t="s">
        <v>82</v>
      </c>
      <c r="F5" s="32" t="s">
        <v>67</v>
      </c>
      <c r="G5" s="32" t="s">
        <v>83</v>
      </c>
      <c r="H5" s="32" t="s">
        <v>84</v>
      </c>
      <c r="I5" s="33">
        <v>6</v>
      </c>
      <c r="J5" s="33">
        <v>72</v>
      </c>
      <c r="K5" s="31">
        <v>46292</v>
      </c>
      <c r="L5" s="31">
        <v>46292</v>
      </c>
      <c r="M5" s="30" t="s">
        <v>61</v>
      </c>
      <c r="N5" s="30">
        <f>IF(OR(A5="",K5=""),"",IF(M5="Возврат","",MAX(0,IF(L5&lt;&gt;"",L5,TODAY())-K5)))</f>
      </c>
      <c r="O5" s="30">
        <f>IF(OR(K5="",L5=""),"",IF(L5&lt;=K5,"Да","Нет"))</f>
      </c>
      <c r="P5" s="32" t="s">
        <v>62</v>
      </c>
    </row>
    <row r="6" spans="1:16" x14ac:dyDescent="0.25">
      <c r="A6" s="26" t="s">
        <v>85</v>
      </c>
      <c r="B6" s="27">
        <v>46294</v>
      </c>
      <c r="C6" s="28" t="s">
        <v>57</v>
      </c>
      <c r="D6" s="26" t="s">
        <v>86</v>
      </c>
      <c r="E6" s="26" t="s">
        <v>87</v>
      </c>
      <c r="F6" s="28" t="s">
        <v>21</v>
      </c>
      <c r="G6" s="28" t="s">
        <v>24</v>
      </c>
      <c r="H6" s="28" t="s">
        <v>60</v>
      </c>
      <c r="I6" s="29">
        <v>18</v>
      </c>
      <c r="J6" s="29">
        <v>360</v>
      </c>
      <c r="K6" s="27">
        <v>46295</v>
      </c>
      <c r="L6" s="27">
        <v>46297</v>
      </c>
      <c r="M6" s="26" t="s">
        <v>61</v>
      </c>
      <c r="N6" s="26">
        <f>IF(OR(A6="",K6=""),"",IF(M6="Возврат","",MAX(0,IF(L6&lt;&gt;"",L6,TODAY())-K6)))</f>
      </c>
      <c r="O6" s="26">
        <f>IF(OR(K6="",L6=""),"",IF(L6&lt;=K6,"Да","Нет"))</f>
      </c>
      <c r="P6" s="28" t="s">
        <v>88</v>
      </c>
    </row>
    <row r="7" spans="1:16" x14ac:dyDescent="0.25">
      <c r="A7" s="30" t="s">
        <v>89</v>
      </c>
      <c r="B7" s="31">
        <v>46295</v>
      </c>
      <c r="C7" s="32" t="s">
        <v>90</v>
      </c>
      <c r="D7" s="30" t="s">
        <v>91</v>
      </c>
      <c r="E7" s="30" t="s">
        <v>92</v>
      </c>
      <c r="F7" s="32" t="s">
        <v>67</v>
      </c>
      <c r="G7" s="32" t="s">
        <v>93</v>
      </c>
      <c r="H7" s="32" t="s">
        <v>94</v>
      </c>
      <c r="I7" s="33">
        <v>3</v>
      </c>
      <c r="J7" s="33">
        <v>36</v>
      </c>
      <c r="K7" s="31">
        <v>46297</v>
      </c>
      <c r="L7" s="31"/>
      <c r="M7" s="30" t="s">
        <v>95</v>
      </c>
      <c r="N7" s="30">
        <f>IF(OR(A7="",K7=""),"",IF(M7="Возврат","",MAX(0,IF(L7&lt;&gt;"",L7,TODAY())-K7)))</f>
      </c>
      <c r="O7" s="30">
        <f>IF(OR(K7="",L7=""),"",IF(L7&lt;=K7,"Да","Нет"))</f>
      </c>
      <c r="P7" s="32" t="s">
        <v>96</v>
      </c>
    </row>
    <row r="8" spans="1:16" x14ac:dyDescent="0.25">
      <c r="A8" s="26" t="s">
        <v>97</v>
      </c>
      <c r="B8" s="27">
        <v>46296</v>
      </c>
      <c r="C8" s="28" t="s">
        <v>72</v>
      </c>
      <c r="D8" s="26" t="s">
        <v>98</v>
      </c>
      <c r="E8" s="26" t="s">
        <v>99</v>
      </c>
      <c r="F8" s="28" t="s">
        <v>75</v>
      </c>
      <c r="G8" s="28" t="s">
        <v>76</v>
      </c>
      <c r="H8" s="28" t="s">
        <v>77</v>
      </c>
      <c r="I8" s="29">
        <v>25</v>
      </c>
      <c r="J8" s="29">
        <v>500</v>
      </c>
      <c r="K8" s="27">
        <v>46298</v>
      </c>
      <c r="L8" s="27"/>
      <c r="M8" s="26" t="s">
        <v>100</v>
      </c>
      <c r="N8" s="26">
        <f>IF(OR(A8="",K8=""),"",IF(M8="Возврат","",MAX(0,IF(L8&lt;&gt;"",L8,TODAY())-K8)))</f>
      </c>
      <c r="O8" s="26">
        <f>IF(OR(K8="",L8=""),"",IF(L8&lt;=K8,"Да","Нет"))</f>
      </c>
      <c r="P8" s="28" t="s">
        <v>101</v>
      </c>
    </row>
    <row r="9" spans="1:16" x14ac:dyDescent="0.25">
      <c r="A9" s="30" t="s">
        <v>102</v>
      </c>
      <c r="B9" s="31">
        <v>46298</v>
      </c>
      <c r="C9" s="32" t="s">
        <v>64</v>
      </c>
      <c r="D9" s="30" t="s">
        <v>103</v>
      </c>
      <c r="E9" s="30" t="s">
        <v>104</v>
      </c>
      <c r="F9" s="32" t="s">
        <v>67</v>
      </c>
      <c r="G9" s="32" t="s">
        <v>68</v>
      </c>
      <c r="H9" s="32" t="s">
        <v>105</v>
      </c>
      <c r="I9" s="33">
        <v>5</v>
      </c>
      <c r="J9" s="33">
        <v>60</v>
      </c>
      <c r="K9" s="31">
        <v>46300</v>
      </c>
      <c r="L9" s="31">
        <v>46300</v>
      </c>
      <c r="M9" s="30" t="s">
        <v>61</v>
      </c>
      <c r="N9" s="30">
        <f>IF(OR(A9="",K9=""),"",IF(M9="Возврат","",MAX(0,IF(L9&lt;&gt;"",L9,TODAY())-K9)))</f>
      </c>
      <c r="O9" s="30">
        <f>IF(OR(K9="",L9=""),"",IF(L9&lt;=K9,"Да","Нет"))</f>
      </c>
      <c r="P9" s="32" t="s">
        <v>62</v>
      </c>
    </row>
    <row r="10" spans="1:16" x14ac:dyDescent="0.25">
      <c r="A10" s="26" t="s">
        <v>4</v>
      </c>
      <c r="B10" s="27">
        <v>46300</v>
      </c>
      <c r="C10" s="28" t="s">
        <v>80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60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IF(OR(A10="",K10=""),"",IF(M10="Возврат","",MAX(0,IF(L10&lt;&gt;"",L10,TODAY())-K10)))</f>
      </c>
      <c r="O10" s="26">
        <f>IF(OR(K10="",L10=""),"",IF(L10&lt;=K10,"Да","Нет"))</f>
      </c>
      <c r="P10" s="28" t="s">
        <v>62</v>
      </c>
    </row>
    <row r="11" spans="1:16" x14ac:dyDescent="0.25">
      <c r="A11" s="30" t="s">
        <v>106</v>
      </c>
      <c r="B11" s="31">
        <v>46301</v>
      </c>
      <c r="C11" s="32" t="s">
        <v>57</v>
      </c>
      <c r="D11" s="30" t="s">
        <v>107</v>
      </c>
      <c r="E11" s="30" t="s">
        <v>62</v>
      </c>
      <c r="F11" s="32" t="s">
        <v>21</v>
      </c>
      <c r="G11" s="32" t="s">
        <v>62</v>
      </c>
      <c r="H11" s="32" t="s">
        <v>62</v>
      </c>
      <c r="I11" s="33">
        <v>14</v>
      </c>
      <c r="J11" s="33">
        <v>280</v>
      </c>
      <c r="K11" s="31">
        <v>46303</v>
      </c>
      <c r="L11" s="31"/>
      <c r="M11" s="30" t="s">
        <v>108</v>
      </c>
      <c r="N11" s="30">
        <f>IF(OR(A11="",K11=""),"",IF(M11="Возврат","",MAX(0,IF(L11&lt;&gt;"",L11,TODAY())-K11)))</f>
      </c>
      <c r="O11" s="30">
        <f>IF(OR(K11="",L11=""),"",IF(L11&lt;=K11,"Да","Нет"))</f>
      </c>
      <c r="P11" s="32" t="s">
        <v>109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IF(OR(A12="",K12=""),"",IF(M12="Возврат","",MAX(0,IF(L12&lt;&gt;"",L12,TODAY())-K12)))</f>
      </c>
      <c r="O12" s="26">
        <f>IF(OR(K12="",L12=""),"",IF(L12&lt;=K12,"Да","Нет"))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IF(OR(A13="",K13=""),"",IF(M13="Возврат","",MAX(0,IF(L13&lt;&gt;"",L13,TODAY())-K13)))</f>
      </c>
      <c r="O13" s="30">
        <f>IF(OR(K13="",L13=""),"",IF(L13&lt;=K13,"Да","Нет"))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IF(OR(A14="",K14=""),"",IF(M14="Возврат","",MAX(0,IF(L14&lt;&gt;"",L14,TODAY())-K14)))</f>
      </c>
      <c r="O14" s="26">
        <f>IF(OR(K14="",L14=""),"",IF(L14&lt;=K14,"Да","Нет"))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IF(OR(A15="",K15=""),"",IF(M15="Возврат","",MAX(0,IF(L15&lt;&gt;"",L15,TODAY())-K15)))</f>
      </c>
      <c r="O15" s="30">
        <f>IF(OR(K15="",L15=""),"",IF(L15&lt;=K15,"Да","Нет"))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IF(OR(A16="",K16=""),"",IF(M16="Возврат","",MAX(0,IF(L16&lt;&gt;"",L16,TODAY())-K16)))</f>
      </c>
      <c r="O16" s="26">
        <f>IF(OR(K16="",L16=""),"",IF(L16&lt;=K16,"Да","Нет"))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IF(OR(A17="",K17=""),"",IF(M17="Возврат","",MAX(0,IF(L17&lt;&gt;"",L17,TODAY())-K17)))</f>
      </c>
      <c r="O17" s="30">
        <f>IF(OR(K17="",L17=""),"",IF(L17&lt;=K17,"Да","Нет"))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IF(OR(A18="",K18=""),"",IF(M18="Возврат","",MAX(0,IF(L18&lt;&gt;"",L18,TODAY())-K18)))</f>
      </c>
      <c r="O18" s="26">
        <f>IF(OR(K18="",L18=""),"",IF(L18&lt;=K18,"Да","Нет"))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IF(OR(A19="",K19=""),"",IF(M19="Возврат","",MAX(0,IF(L19&lt;&gt;"",L19,TODAY())-K19)))</f>
      </c>
      <c r="O19" s="30">
        <f>IF(OR(K19="",L19=""),"",IF(L19&lt;=K19,"Да","Нет"))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IF(OR(A20="",K20=""),"",IF(M20="Возврат","",MAX(0,IF(L20&lt;&gt;"",L20,TODAY())-K20)))</f>
      </c>
      <c r="O20" s="26">
        <f>IF(OR(K20="",L20=""),"",IF(L20&lt;=K20,"Да","Нет"))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IF(OR(A21="",K21=""),"",IF(M21="Возврат","",MAX(0,IF(L21&lt;&gt;"",L21,TODAY())-K21)))</f>
      </c>
      <c r="O21" s="30">
        <f>IF(OR(K21="",L21=""),"",IF(L21&lt;=K21,"Да","Нет"))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IF(OR(A22="",K22=""),"",IF(M22="Возврат","",MAX(0,IF(L22&lt;&gt;"",L22,TODAY())-K22)))</f>
      </c>
      <c r="O22" s="26">
        <f>IF(OR(K22="",L22=""),"",IF(L22&lt;=K22,"Да","Нет"))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IF(OR(A23="",K23=""),"",IF(M23="Возврат","",MAX(0,IF(L23&lt;&gt;"",L23,TODAY())-K23)))</f>
      </c>
      <c r="O23" s="30">
        <f>IF(OR(K23="",L23=""),"",IF(L23&lt;=K23,"Да","Нет"))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IF(OR(A24="",K24=""),"",IF(M24="Возврат","",MAX(0,IF(L24&lt;&gt;"",L24,TODAY())-K24)))</f>
      </c>
      <c r="O24" s="26">
        <f>IF(OR(K24="",L24=""),"",IF(L24&lt;=K24,"Да","Нет"))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IF(OR(A25="",K25=""),"",IF(M25="Возврат","",MAX(0,IF(L25&lt;&gt;"",L25,TODAY())-K25)))</f>
      </c>
      <c r="O25" s="30">
        <f>IF(OR(K25="",L25=""),"",IF(L25&lt;=K25,"Да","Нет"))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IF(OR(A26="",K26=""),"",IF(M26="Возврат","",MAX(0,IF(L26&lt;&gt;"",L26,TODAY())-K26)))</f>
      </c>
      <c r="O26" s="26">
        <f>IF(OR(K26="",L26=""),"",IF(L26&lt;=K26,"Да","Нет"))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IF(OR(A27="",K27=""),"",IF(M27="Возврат","",MAX(0,IF(L27&lt;&gt;"",L27,TODAY())-K27)))</f>
      </c>
      <c r="O27" s="30">
        <f>IF(OR(K27="",L27=""),"",IF(L27&lt;=K27,"Да","Нет"))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IF(OR(A28="",K28=""),"",IF(M28="Возврат","",MAX(0,IF(L28&lt;&gt;"",L28,TODAY())-K28)))</f>
      </c>
      <c r="O28" s="26">
        <f>IF(OR(K28="",L28=""),"",IF(L28&lt;=K28,"Да","Нет"))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IF(OR(A29="",K29=""),"",IF(M29="Возврат","",MAX(0,IF(L29&lt;&gt;"",L29,TODAY())-K29)))</f>
      </c>
      <c r="O29" s="30">
        <f>IF(OR(K29="",L29=""),"",IF(L29&lt;=K29,"Да","Нет"))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IF(OR(A30="",K30=""),"",IF(M30="Возврат","",MAX(0,IF(L30&lt;&gt;"",L30,TODAY())-K30)))</f>
      </c>
      <c r="O30" s="26">
        <f>IF(OR(K30="",L30=""),"",IF(L30&lt;=K30,"Да","Нет"))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IF(OR(A31="",K31=""),"",IF(M31="Возврат","",MAX(0,IF(L31&lt;&gt;"",L31,TODAY())-K31)))</f>
      </c>
      <c r="O31" s="30">
        <f>IF(OR(K31="",L31=""),"",IF(L31&lt;=K31,"Да","Нет"))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IF(OR(A32="",K32=""),"",IF(M32="Возврат","",MAX(0,IF(L32&lt;&gt;"",L32,TODAY())-K32)))</f>
      </c>
      <c r="O32" s="26">
        <f>IF(OR(K32="",L32=""),"",IF(L32&lt;=K32,"Да","Нет"))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IF(OR(A33="",K33=""),"",IF(M33="Возврат","",MAX(0,IF(L33&lt;&gt;"",L33,TODAY())-K33)))</f>
      </c>
      <c r="O33" s="30">
        <f>IF(OR(K33="",L33=""),"",IF(L33&lt;=K33,"Да","Нет"))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IF(OR(A34="",K34=""),"",IF(M34="Возврат","",MAX(0,IF(L34&lt;&gt;"",L34,TODAY())-K34)))</f>
      </c>
      <c r="O34" s="26">
        <f>IF(OR(K34="",L34=""),"",IF(L34&lt;=K34,"Да","Нет"))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IF(OR(A35="",K35=""),"",IF(M35="Возврат","",MAX(0,IF(L35&lt;&gt;"",L35,TODAY())-K35)))</f>
      </c>
      <c r="O35" s="30">
        <f>IF(OR(K35="",L35=""),"",IF(L35&lt;=K35,"Да","Нет"))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IF(OR(A36="",K36=""),"",IF(M36="Возврат","",MAX(0,IF(L36&lt;&gt;"",L36,TODAY())-K36)))</f>
      </c>
      <c r="O36" s="26">
        <f>IF(OR(K36="",L36=""),"",IF(L36&lt;=K36,"Да","Нет"))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IF(OR(A37="",K37=""),"",IF(M37="Возврат","",MAX(0,IF(L37&lt;&gt;"",L37,TODAY())-K37)))</f>
      </c>
      <c r="O37" s="30">
        <f>IF(OR(K37="",L37=""),"",IF(L37&lt;=K37,"Да","Нет"))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IF(OR(A38="",K38=""),"",IF(M38="Возврат","",MAX(0,IF(L38&lt;&gt;"",L38,TODAY())-K38)))</f>
      </c>
      <c r="O38" s="26">
        <f>IF(OR(K38="",L38=""),"",IF(L38&lt;=K38,"Да","Нет"))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IF(OR(A39="",K39=""),"",IF(M39="Возврат","",MAX(0,IF(L39&lt;&gt;"",L39,TODAY())-K39)))</f>
      </c>
      <c r="O39" s="30">
        <f>IF(OR(K39="",L39=""),"",IF(L39&lt;=K39,"Да","Нет"))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IF(OR(A40="",K40=""),"",IF(M40="Возврат","",MAX(0,IF(L40&lt;&gt;"",L40,TODAY())-K40)))</f>
      </c>
      <c r="O40" s="26">
        <f>IF(OR(K40="",L40=""),"",IF(L40&lt;=K40,"Да","Нет"))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IF(OR(A41="",K41=""),"",IF(M41="Возврат","",MAX(0,IF(L41&lt;&gt;"",L41,TODAY())-K41)))</f>
      </c>
      <c r="O41" s="30">
        <f>IF(OR(K41="",L41=""),"",IF(L41&lt;=K41,"Да","Нет"))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IF(OR(A42="",K42=""),"",IF(M42="Возврат","",MAX(0,IF(L42&lt;&gt;"",L42,TODAY())-K42)))</f>
      </c>
      <c r="O42" s="26">
        <f>IF(OR(K42="",L42=""),"",IF(L42&lt;=K42,"Да","Нет"))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IF(OR(A43="",K43=""),"",IF(M43="Возврат","",MAX(0,IF(L43&lt;&gt;"",L43,TODAY())-K43)))</f>
      </c>
      <c r="O43" s="30">
        <f>IF(OR(K43="",L43=""),"",IF(L43&lt;=K43,"Да","Нет"))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IF(OR(A44="",K44=""),"",IF(M44="Возврат","",MAX(0,IF(L44&lt;&gt;"",L44,TODAY())-K44)))</f>
      </c>
      <c r="O44" s="26">
        <f>IF(OR(K44="",L44=""),"",IF(L44&lt;=K44,"Да","Нет"))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IF(OR(A45="",K45=""),"",IF(M45="Возврат","",MAX(0,IF(L45&lt;&gt;"",L45,TODAY())-K45)))</f>
      </c>
      <c r="O45" s="30">
        <f>IF(OR(K45="",L45=""),"",IF(L45&lt;=K45,"Да","Нет"))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IF(OR(A46="",K46=""),"",IF(M46="Возврат","",MAX(0,IF(L46&lt;&gt;"",L46,TODAY())-K46)))</f>
      </c>
      <c r="O46" s="26">
        <f>IF(OR(K46="",L46=""),"",IF(L46&lt;=K46,"Да","Нет"))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IF(OR(A47="",K47=""),"",IF(M47="Возврат","",MAX(0,IF(L47&lt;&gt;"",L47,TODAY())-K47)))</f>
      </c>
      <c r="O47" s="30">
        <f>IF(OR(K47="",L47=""),"",IF(L47&lt;=K47,"Да","Нет"))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IF(OR(A48="",K48=""),"",IF(M48="Возврат","",MAX(0,IF(L48&lt;&gt;"",L48,TODAY())-K48)))</f>
      </c>
      <c r="O48" s="26">
        <f>IF(OR(K48="",L48=""),"",IF(L48&lt;=K48,"Да","Нет"))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IF(OR(A49="",K49=""),"",IF(M49="Возврат","",MAX(0,IF(L49&lt;&gt;"",L49,TODAY())-K49)))</f>
      </c>
      <c r="O49" s="30">
        <f>IF(OR(K49="",L49=""),"",IF(L49&lt;=K49,"Да","Нет"))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IF(OR(A50="",K50=""),"",IF(M50="Возврат","",MAX(0,IF(L50&lt;&gt;"",L50,TODAY())-K50)))</f>
      </c>
      <c r="O50" s="26">
        <f>IF(OR(K50="",L50=""),"",IF(L50&lt;=K50,"Да","Нет"))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IF(OR(A51="",K51=""),"",IF(M51="Возврат","",MAX(0,IF(L51&lt;&gt;"",L51,TODAY())-K51)))</f>
      </c>
      <c r="O51" s="30">
        <f>IF(OR(K51="",L51=""),"",IF(L51&lt;=K51,"Да","Нет"))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IF(OR(A52="",K52=""),"",IF(M52="Возврат","",MAX(0,IF(L52&lt;&gt;"",L52,TODAY())-K52)))</f>
      </c>
      <c r="O52" s="26">
        <f>IF(OR(K52="",L52=""),"",IF(L52&lt;=K52,"Да","Нет"))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IF(OR(A53="",K53=""),"",IF(M53="Возврат","",MAX(0,IF(L53&lt;&gt;"",L53,TODAY())-K53)))</f>
      </c>
      <c r="O53" s="30">
        <f>IF(OR(K53="",L53=""),"",IF(L53&lt;=K53,"Да","Нет"))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IF(OR(A54="",K54=""),"",IF(M54="Возврат","",MAX(0,IF(L54&lt;&gt;"",L54,TODAY())-K54)))</f>
      </c>
      <c r="O54" s="26">
        <f>IF(OR(K54="",L54=""),"",IF(L54&lt;=K54,"Да","Нет"))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IF(OR(A55="",K55=""),"",IF(M55="Возврат","",MAX(0,IF(L55&lt;&gt;"",L55,TODAY())-K55)))</f>
      </c>
      <c r="O55" s="30">
        <f>IF(OR(K55="",L55=""),"",IF(L55&lt;=K55,"Да","Нет"))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IF(OR(A56="",K56=""),"",IF(M56="Возврат","",MAX(0,IF(L56&lt;&gt;"",L56,TODAY())-K56)))</f>
      </c>
      <c r="O56" s="26">
        <f>IF(OR(K56="",L56=""),"",IF(L56&lt;=K56,"Да","Нет"))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IF(OR(A57="",K57=""),"",IF(M57="Возврат","",MAX(0,IF(L57&lt;&gt;"",L57,TODAY())-K57)))</f>
      </c>
      <c r="O57" s="30">
        <f>IF(OR(K57="",L57=""),"",IF(L57&lt;=K57,"Да","Нет"))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IF(OR(A58="",K58=""),"",IF(M58="Возврат","",MAX(0,IF(L58&lt;&gt;"",L58,TODAY())-K58)))</f>
      </c>
      <c r="O58" s="26">
        <f>IF(OR(K58="",L58=""),"",IF(L58&lt;=K58,"Да","Нет"))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IF(OR(A59="",K59=""),"",IF(M59="Возврат","",MAX(0,IF(L59&lt;&gt;"",L59,TODAY())-K59)))</f>
      </c>
      <c r="O59" s="30">
        <f>IF(OR(K59="",L59=""),"",IF(L59&lt;=K59,"Да","Нет"))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IF(OR(A60="",K60=""),"",IF(M60="Возврат","",MAX(0,IF(L60&lt;&gt;"",L60,TODAY())-K60)))</f>
      </c>
      <c r="O60" s="26">
        <f>IF(OR(K60="",L60=""),"",IF(L60&lt;=K60,"Да","Нет"))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IF(OR(A61="",K61=""),"",IF(M61="Возврат","",MAX(0,IF(L61&lt;&gt;"",L61,TODAY())-K61)))</f>
      </c>
      <c r="O61" s="30">
        <f>IF(OR(K61="",L61=""),"",IF(L61&lt;=K61,"Да","Нет"))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IF(OR(A62="",K62=""),"",IF(M62="Возврат","",MAX(0,IF(L62&lt;&gt;"",L62,TODAY())-K62)))</f>
      </c>
      <c r="O62" s="26">
        <f>IF(OR(K62="",L62=""),"",IF(L62&lt;=K62,"Да","Нет"))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IF(OR(A63="",K63=""),"",IF(M63="Возврат","",MAX(0,IF(L63&lt;&gt;"",L63,TODAY())-K63)))</f>
      </c>
      <c r="O63" s="30">
        <f>IF(OR(K63="",L63=""),"",IF(L63&lt;=K63,"Да","Нет"))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IF(OR(A64="",K64=""),"",IF(M64="Возврат","",MAX(0,IF(L64&lt;&gt;"",L64,TODAY())-K64)))</f>
      </c>
      <c r="O64" s="26">
        <f>IF(OR(K64="",L64=""),"",IF(L64&lt;=K64,"Да","Нет"))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IF(OR(A65="",K65=""),"",IF(M65="Возврат","",MAX(0,IF(L65&lt;&gt;"",L65,TODAY())-K65)))</f>
      </c>
      <c r="O65" s="30">
        <f>IF(OR(K65="",L65=""),"",IF(L65&lt;=K65,"Да","Нет"))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IF(OR(A66="",K66=""),"",IF(M66="Возврат","",MAX(0,IF(L66&lt;&gt;"",L66,TODAY())-K66)))</f>
      </c>
      <c r="O66" s="26">
        <f>IF(OR(K66="",L66=""),"",IF(L66&lt;=K66,"Да","Нет"))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IF(OR(A67="",K67=""),"",IF(M67="Возврат","",MAX(0,IF(L67&lt;&gt;"",L67,TODAY())-K67)))</f>
      </c>
      <c r="O67" s="30">
        <f>IF(OR(K67="",L67=""),"",IF(L67&lt;=K67,"Да","Нет"))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IF(OR(A68="",K68=""),"",IF(M68="Возврат","",MAX(0,IF(L68&lt;&gt;"",L68,TODAY())-K68)))</f>
      </c>
      <c r="O68" s="26">
        <f>IF(OR(K68="",L68=""),"",IF(L68&lt;=K68,"Да","Нет"))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IF(OR(A69="",K69=""),"",IF(M69="Возврат","",MAX(0,IF(L69&lt;&gt;"",L69,TODAY())-K69)))</f>
      </c>
      <c r="O69" s="30">
        <f>IF(OR(K69="",L69=""),"",IF(L69&lt;=K69,"Да","Нет"))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IF(OR(A70="",K70=""),"",IF(M70="Возврат","",MAX(0,IF(L70&lt;&gt;"",L70,TODAY())-K70)))</f>
      </c>
      <c r="O70" s="26">
        <f>IF(OR(K70="",L70=""),"",IF(L70&lt;=K70,"Да","Нет"))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IF(OR(A71="",K71=""),"",IF(M71="Возврат","",MAX(0,IF(L71&lt;&gt;"",L71,TODAY())-K71)))</f>
      </c>
      <c r="O71" s="30">
        <f>IF(OR(K71="",L71=""),"",IF(L71&lt;=K71,"Да","Нет"))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IF(OR(A72="",K72=""),"",IF(M72="Возврат","",MAX(0,IF(L72&lt;&gt;"",L72,TODAY())-K72)))</f>
      </c>
      <c r="O72" s="26">
        <f>IF(OR(K72="",L72=""),"",IF(L72&lt;=K72,"Да","Нет"))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IF(OR(A73="",K73=""),"",IF(M73="Возврат","",MAX(0,IF(L73&lt;&gt;"",L73,TODAY())-K73)))</f>
      </c>
      <c r="O73" s="30">
        <f>IF(OR(K73="",L73=""),"",IF(L73&lt;=K73,"Да","Нет"))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IF(OR(A74="",K74=""),"",IF(M74="Возврат","",MAX(0,IF(L74&lt;&gt;"",L74,TODAY())-K74)))</f>
      </c>
      <c r="O74" s="26">
        <f>IF(OR(K74="",L74=""),"",IF(L74&lt;=K74,"Да","Нет"))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IF(OR(A75="",K75=""),"",IF(M75="Возврат","",MAX(0,IF(L75&lt;&gt;"",L75,TODAY())-K75)))</f>
      </c>
      <c r="O75" s="30">
        <f>IF(OR(K75="",L75=""),"",IF(L75&lt;=K75,"Да","Нет"))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IF(OR(A76="",K76=""),"",IF(M76="Возврат","",MAX(0,IF(L76&lt;&gt;"",L76,TODAY())-K76)))</f>
      </c>
      <c r="O76" s="26">
        <f>IF(OR(K76="",L76=""),"",IF(L76&lt;=K76,"Да","Нет"))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IF(OR(A77="",K77=""),"",IF(M77="Возврат","",MAX(0,IF(L77&lt;&gt;"",L77,TODAY())-K77)))</f>
      </c>
      <c r="O77" s="30">
        <f>IF(OR(K77="",L77=""),"",IF(L77&lt;=K77,"Да","Нет"))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IF(OR(A78="",K78=""),"",IF(M78="Возврат","",MAX(0,IF(L78&lt;&gt;"",L78,TODAY())-K78)))</f>
      </c>
      <c r="O78" s="26">
        <f>IF(OR(K78="",L78=""),"",IF(L78&lt;=K78,"Да","Нет"))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IF(OR(A79="",K79=""),"",IF(M79="Возврат","",MAX(0,IF(L79&lt;&gt;"",L79,TODAY())-K79)))</f>
      </c>
      <c r="O79" s="30">
        <f>IF(OR(K79="",L79=""),"",IF(L79&lt;=K79,"Да","Нет"))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IF(OR(A80="",K80=""),"",IF(M80="Возврат","",MAX(0,IF(L80&lt;&gt;"",L80,TODAY())-K80)))</f>
      </c>
      <c r="O80" s="26">
        <f>IF(OR(K80="",L80=""),"",IF(L80&lt;=K80,"Да","Нет"))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IF(OR(A81="",K81=""),"",IF(M81="Возврат","",MAX(0,IF(L81&lt;&gt;"",L81,TODAY())-K81)))</f>
      </c>
      <c r="O81" s="30">
        <f>IF(OR(K81="",L81=""),"",IF(L81&lt;=K81,"Да","Нет"))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IF(OR(A82="",K82=""),"",IF(M82="Возврат","",MAX(0,IF(L82&lt;&gt;"",L82,TODAY())-K82)))</f>
      </c>
      <c r="O82" s="26">
        <f>IF(OR(K82="",L82=""),"",IF(L82&lt;=K82,"Да","Нет"))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IF(OR(A83="",K83=""),"",IF(M83="Возврат","",MAX(0,IF(L83&lt;&gt;"",L83,TODAY())-K83)))</f>
      </c>
      <c r="O83" s="30">
        <f>IF(OR(K83="",L83=""),"",IF(L83&lt;=K83,"Да","Нет"))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IF(OR(A84="",K84=""),"",IF(M84="Возврат","",MAX(0,IF(L84&lt;&gt;"",L84,TODAY())-K84)))</f>
      </c>
      <c r="O84" s="26">
        <f>IF(OR(K84="",L84=""),"",IF(L84&lt;=K84,"Да","Нет"))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IF(OR(A85="",K85=""),"",IF(M85="Возврат","",MAX(0,IF(L85&lt;&gt;"",L85,TODAY())-K85)))</f>
      </c>
      <c r="O85" s="30">
        <f>IF(OR(K85="",L85=""),"",IF(L85&lt;=K85,"Да","Нет"))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IF(OR(A86="",K86=""),"",IF(M86="Возврат","",MAX(0,IF(L86&lt;&gt;"",L86,TODAY())-K86)))</f>
      </c>
      <c r="O86" s="26">
        <f>IF(OR(K86="",L86=""),"",IF(L86&lt;=K86,"Да","Нет"))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IF(OR(A87="",K87=""),"",IF(M87="Возврат","",MAX(0,IF(L87&lt;&gt;"",L87,TODAY())-K87)))</f>
      </c>
      <c r="O87" s="30">
        <f>IF(OR(K87="",L87=""),"",IF(L87&lt;=K87,"Да","Нет"))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IF(OR(A88="",K88=""),"",IF(M88="Возврат","",MAX(0,IF(L88&lt;&gt;"",L88,TODAY())-K88)))</f>
      </c>
      <c r="O88" s="26">
        <f>IF(OR(K88="",L88=""),"",IF(L88&lt;=K88,"Да","Нет"))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IF(OR(A89="",K89=""),"",IF(M89="Возврат","",MAX(0,IF(L89&lt;&gt;"",L89,TODAY())-K89)))</f>
      </c>
      <c r="O89" s="30">
        <f>IF(OR(K89="",L89=""),"",IF(L89&lt;=K89,"Да","Нет"))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IF(OR(A90="",K90=""),"",IF(M90="Возврат","",MAX(0,IF(L90&lt;&gt;"",L90,TODAY())-K90)))</f>
      </c>
      <c r="O90" s="26">
        <f>IF(OR(K90="",L90=""),"",IF(L90&lt;=K90,"Да","Нет"))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IF(OR(A91="",K91=""),"",IF(M91="Возврат","",MAX(0,IF(L91&lt;&gt;"",L91,TODAY())-K91)))</f>
      </c>
      <c r="O91" s="30">
        <f>IF(OR(K91="",L91=""),"",IF(L91&lt;=K91,"Да","Нет"))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IF(OR(A92="",K92=""),"",IF(M92="Возврат","",MAX(0,IF(L92&lt;&gt;"",L92,TODAY())-K92)))</f>
      </c>
      <c r="O92" s="26">
        <f>IF(OR(K92="",L92=""),"",IF(L92&lt;=K92,"Да","Нет"))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IF(OR(A93="",K93=""),"",IF(M93="Возврат","",MAX(0,IF(L93&lt;&gt;"",L93,TODAY())-K93)))</f>
      </c>
      <c r="O93" s="30">
        <f>IF(OR(K93="",L93=""),"",IF(L93&lt;=K93,"Да","Нет"))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IF(OR(A94="",K94=""),"",IF(M94="Возврат","",MAX(0,IF(L94&lt;&gt;"",L94,TODAY())-K94)))</f>
      </c>
      <c r="O94" s="26">
        <f>IF(OR(K94="",L94=""),"",IF(L94&lt;=K94,"Да","Нет"))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IF(OR(A95="",K95=""),"",IF(M95="Возврат","",MAX(0,IF(L95&lt;&gt;"",L95,TODAY())-K95)))</f>
      </c>
      <c r="O95" s="30">
        <f>IF(OR(K95="",L95=""),"",IF(L95&lt;=K95,"Да","Нет"))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IF(OR(A96="",K96=""),"",IF(M96="Возврат","",MAX(0,IF(L96&lt;&gt;"",L96,TODAY())-K96)))</f>
      </c>
      <c r="O96" s="26">
        <f>IF(OR(K96="",L96=""),"",IF(L96&lt;=K96,"Да","Нет"))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IF(OR(A97="",K97=""),"",IF(M97="Возврат","",MAX(0,IF(L97&lt;&gt;"",L97,TODAY())-K97)))</f>
      </c>
      <c r="O97" s="30">
        <f>IF(OR(K97="",L97=""),"",IF(L97&lt;=K97,"Да","Нет"))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IF(OR(A98="",K98=""),"",IF(M98="Возврат","",MAX(0,IF(L98&lt;&gt;"",L98,TODAY())-K98)))</f>
      </c>
      <c r="O98" s="26">
        <f>IF(OR(K98="",L98=""),"",IF(L98&lt;=K98,"Да","Нет"))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IF(OR(A99="",K99=""),"",IF(M99="Возврат","",MAX(0,IF(L99&lt;&gt;"",L99,TODAY())-K99)))</f>
      </c>
      <c r="O99" s="30">
        <f>IF(OR(K99="",L99=""),"",IF(L99&lt;=K99,"Да","Нет"))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IF(OR(A100="",K100=""),"",IF(M100="Возврат","",MAX(0,IF(L100&lt;&gt;"",L100,TODAY())-K100)))</f>
      </c>
      <c r="O100" s="26">
        <f>IF(OR(K100="",L100=""),"",IF(L100&lt;=K100,"Да","Нет"))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IF(OR(A101="",K101=""),"",IF(M101="Возврат","",MAX(0,IF(L101&lt;&gt;"",L101,TODAY())-K101)))</f>
      </c>
      <c r="O101" s="30">
        <f>IF(OR(K101="",L101=""),"",IF(L101&lt;=K101,"Да","Нет"))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IF(OR(A102="",K102=""),"",IF(M102="Возврат","",MAX(0,IF(L102&lt;&gt;"",L102,TODAY())-K102)))</f>
      </c>
      <c r="O102" s="26">
        <f>IF(OR(K102="",L102=""),"",IF(L102&lt;=K102,"Да","Нет"))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IF(OR(A103="",K103=""),"",IF(M103="Возврат","",MAX(0,IF(L103&lt;&gt;"",L103,TODAY())-K103)))</f>
      </c>
      <c r="O103" s="30">
        <f>IF(OR(K103="",L103=""),"",IF(L103&lt;=K103,"Да","Нет"))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IF(OR(A104="",K104=""),"",IF(M104="Возврат","",MAX(0,IF(L104&lt;&gt;"",L104,TODAY())-K104)))</f>
      </c>
      <c r="O104" s="26">
        <f>IF(OR(K104="",L104=""),"",IF(L104&lt;=K104,"Да","Нет"))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IF(OR(A105="",K105=""),"",IF(M105="Возврат","",MAX(0,IF(L105&lt;&gt;"",L105,TODAY())-K105)))</f>
      </c>
      <c r="O105" s="30">
        <f>IF(OR(K105="",L105=""),"",IF(L105&lt;=K105,"Да","Нет"))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IF(OR(A106="",K106=""),"",IF(M106="Возврат","",MAX(0,IF(L106&lt;&gt;"",L106,TODAY())-K106)))</f>
      </c>
      <c r="O106" s="26">
        <f>IF(OR(K106="",L106=""),"",IF(L106&lt;=K106,"Да","Нет"))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IF(OR(A107="",K107=""),"",IF(M107="Возврат","",MAX(0,IF(L107&lt;&gt;"",L107,TODAY())-K107)))</f>
      </c>
      <c r="O107" s="30">
        <f>IF(OR(K107="",L107=""),"",IF(L107&lt;=K107,"Да","Нет"))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IF(OR(A108="",K108=""),"",IF(M108="Возврат","",MAX(0,IF(L108&lt;&gt;"",L108,TODAY())-K108)))</f>
      </c>
      <c r="O108" s="26">
        <f>IF(OR(K108="",L108=""),"",IF(L108&lt;=K108,"Да","Нет"))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IF(OR(A109="",K109=""),"",IF(M109="Возврат","",MAX(0,IF(L109&lt;&gt;"",L109,TODAY())-K109)))</f>
      </c>
      <c r="O109" s="30">
        <f>IF(OR(K109="",L109=""),"",IF(L109&lt;=K109,"Да","Нет"))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IF(OR(A110="",K110=""),"",IF(M110="Возврат","",MAX(0,IF(L110&lt;&gt;"",L110,TODAY())-K110)))</f>
      </c>
      <c r="O110" s="26">
        <f>IF(OR(K110="",L110=""),"",IF(L110&lt;=K110,"Да","Нет"))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IF(OR(A111="",K111=""),"",IF(M111="Возврат","",MAX(0,IF(L111&lt;&gt;"",L111,TODAY())-K111)))</f>
      </c>
      <c r="O111" s="30">
        <f>IF(OR(K111="",L111=""),"",IF(L111&lt;=K111,"Да","Нет"))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IF(OR(A112="",K112=""),"",IF(M112="Возврат","",MAX(0,IF(L112&lt;&gt;"",L112,TODAY())-K112)))</f>
      </c>
      <c r="O112" s="26">
        <f>IF(OR(K112="",L112=""),"",IF(L112&lt;=K112,"Да","Нет"))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IF(OR(A113="",K113=""),"",IF(M113="Возврат","",MAX(0,IF(L113&lt;&gt;"",L113,TODAY())-K113)))</f>
      </c>
      <c r="O113" s="30">
        <f>IF(OR(K113="",L113=""),"",IF(L113&lt;=K113,"Да","Нет"))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IF(OR(A114="",K114=""),"",IF(M114="Возврат","",MAX(0,IF(L114&lt;&gt;"",L114,TODAY())-K114)))</f>
      </c>
      <c r="O114" s="26">
        <f>IF(OR(K114="",L114=""),"",IF(L114&lt;=K114,"Да","Нет"))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IF(OR(A115="",K115=""),"",IF(M115="Возврат","",MAX(0,IF(L115&lt;&gt;"",L115,TODAY())-K115)))</f>
      </c>
      <c r="O115" s="30">
        <f>IF(OR(K115="",L115=""),"",IF(L115&lt;=K115,"Да","Нет"))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IF(OR(A116="",K116=""),"",IF(M116="Возврат","",MAX(0,IF(L116&lt;&gt;"",L116,TODAY())-K116)))</f>
      </c>
      <c r="O116" s="26">
        <f>IF(OR(K116="",L116=""),"",IF(L116&lt;=K116,"Да","Нет"))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IF(OR(A117="",K117=""),"",IF(M117="Возврат","",MAX(0,IF(L117&lt;&gt;"",L117,TODAY())-K117)))</f>
      </c>
      <c r="O117" s="30">
        <f>IF(OR(K117="",L117=""),"",IF(L117&lt;=K117,"Да","Нет"))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IF(OR(A118="",K118=""),"",IF(M118="Возврат","",MAX(0,IF(L118&lt;&gt;"",L118,TODAY())-K118)))</f>
      </c>
      <c r="O118" s="26">
        <f>IF(OR(K118="",L118=""),"",IF(L118&lt;=K118,"Да","Нет"))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IF(OR(A119="",K119=""),"",IF(M119="Возврат","",MAX(0,IF(L119&lt;&gt;"",L119,TODAY())-K119)))</f>
      </c>
      <c r="O119" s="30">
        <f>IF(OR(K119="",L119=""),"",IF(L119&lt;=K119,"Да","Нет"))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IF(OR(A120="",K120=""),"",IF(M120="Возврат","",MAX(0,IF(L120&lt;&gt;"",L120,TODAY())-K120)))</f>
      </c>
      <c r="O120" s="26">
        <f>IF(OR(K120="",L120=""),"",IF(L120&lt;=K120,"Да","Нет"))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IF(OR(A121="",K121=""),"",IF(M121="Возврат","",MAX(0,IF(L121&lt;&gt;"",L121,TODAY())-K121)))</f>
      </c>
      <c r="O121" s="30">
        <f>IF(OR(K121="",L121=""),"",IF(L121&lt;=K121,"Да","Нет"))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IF(OR(A122="",K122=""),"",IF(M122="Возврат","",MAX(0,IF(L122&lt;&gt;"",L122,TODAY())-K122)))</f>
      </c>
      <c r="O122" s="26">
        <f>IF(OR(K122="",L122=""),"",IF(L122&lt;=K122,"Да","Нет"))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IF(OR(A123="",K123=""),"",IF(M123="Возврат","",MAX(0,IF(L123&lt;&gt;"",L123,TODAY())-K123)))</f>
      </c>
      <c r="O123" s="30">
        <f>IF(OR(K123="",L123=""),"",IF(L123&lt;=K123,"Да","Нет"))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IF(OR(A124="",K124=""),"",IF(M124="Возврат","",MAX(0,IF(L124&lt;&gt;"",L124,TODAY())-K124)))</f>
      </c>
      <c r="O124" s="26">
        <f>IF(OR(K124="",L124=""),"",IF(L124&lt;=K124,"Да","Нет"))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IF(OR(A125="",K125=""),"",IF(M125="Возврат","",MAX(0,IF(L125&lt;&gt;"",L125,TODAY())-K125)))</f>
      </c>
      <c r="O125" s="30">
        <f>IF(OR(K125="",L125=""),"",IF(L125&lt;=K125,"Да","Нет"))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IF(OR(A126="",K126=""),"",IF(M126="Возврат","",MAX(0,IF(L126&lt;&gt;"",L126,TODAY())-K126)))</f>
      </c>
      <c r="O126" s="26">
        <f>IF(OR(K126="",L126=""),"",IF(L126&lt;=K126,"Да","Нет"))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IF(OR(A127="",K127=""),"",IF(M127="Возврат","",MAX(0,IF(L127&lt;&gt;"",L127,TODAY())-K127)))</f>
      </c>
      <c r="O127" s="30">
        <f>IF(OR(K127="",L127=""),"",IF(L127&lt;=K127,"Да","Нет"))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IF(OR(A128="",K128=""),"",IF(M128="Возврат","",MAX(0,IF(L128&lt;&gt;"",L128,TODAY())-K128)))</f>
      </c>
      <c r="O128" s="26">
        <f>IF(OR(K128="",L128=""),"",IF(L128&lt;=K128,"Да","Нет"))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IF(OR(A129="",K129=""),"",IF(M129="Возврат","",MAX(0,IF(L129&lt;&gt;"",L129,TODAY())-K129)))</f>
      </c>
      <c r="O129" s="30">
        <f>IF(OR(K129="",L129=""),"",IF(L129&lt;=K129,"Да","Нет"))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IF(OR(A130="",K130=""),"",IF(M130="Возврат","",MAX(0,IF(L130&lt;&gt;"",L130,TODAY())-K130)))</f>
      </c>
      <c r="O130" s="26">
        <f>IF(OR(K130="",L130=""),"",IF(L130&lt;=K130,"Да","Нет"))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IF(OR(A131="",K131=""),"",IF(M131="Возврат","",MAX(0,IF(L131&lt;&gt;"",L131,TODAY())-K131)))</f>
      </c>
      <c r="O131" s="30">
        <f>IF(OR(K131="",L131=""),"",IF(L131&lt;=K131,"Да","Нет"))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IF(OR(A132="",K132=""),"",IF(M132="Возврат","",MAX(0,IF(L132&lt;&gt;"",L132,TODAY())-K132)))</f>
      </c>
      <c r="O132" s="26">
        <f>IF(OR(K132="",L132=""),"",IF(L132&lt;=K132,"Да","Нет"))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IF(OR(A133="",K133=""),"",IF(M133="Возврат","",MAX(0,IF(L133&lt;&gt;"",L133,TODAY())-K133)))</f>
      </c>
      <c r="O133" s="30">
        <f>IF(OR(K133="",L133=""),"",IF(L133&lt;=K133,"Да","Нет"))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IF(OR(A134="",K134=""),"",IF(M134="Возврат","",MAX(0,IF(L134&lt;&gt;"",L134,TODAY())-K134)))</f>
      </c>
      <c r="O134" s="26">
        <f>IF(OR(K134="",L134=""),"",IF(L134&lt;=K134,"Да","Нет"))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IF(OR(A135="",K135=""),"",IF(M135="Возврат","",MAX(0,IF(L135&lt;&gt;"",L135,TODAY())-K135)))</f>
      </c>
      <c r="O135" s="30">
        <f>IF(OR(K135="",L135=""),"",IF(L135&lt;=K135,"Да","Нет"))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IF(OR(A136="",K136=""),"",IF(M136="Возврат","",MAX(0,IF(L136&lt;&gt;"",L136,TODAY())-K136)))</f>
      </c>
      <c r="O136" s="26">
        <f>IF(OR(K136="",L136=""),"",IF(L136&lt;=K136,"Да","Нет"))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IF(OR(A137="",K137=""),"",IF(M137="Возврат","",MAX(0,IF(L137&lt;&gt;"",L137,TODAY())-K137)))</f>
      </c>
      <c r="O137" s="30">
        <f>IF(OR(K137="",L137=""),"",IF(L137&lt;=K137,"Да","Нет"))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IF(OR(A138="",K138=""),"",IF(M138="Возврат","",MAX(0,IF(L138&lt;&gt;"",L138,TODAY())-K138)))</f>
      </c>
      <c r="O138" s="26">
        <f>IF(OR(K138="",L138=""),"",IF(L138&lt;=K138,"Да","Нет"))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IF(OR(A139="",K139=""),"",IF(M139="Возврат","",MAX(0,IF(L139&lt;&gt;"",L139,TODAY())-K139)))</f>
      </c>
      <c r="O139" s="30">
        <f>IF(OR(K139="",L139=""),"",IF(L139&lt;=K139,"Да","Нет"))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IF(OR(A140="",K140=""),"",IF(M140="Возврат","",MAX(0,IF(L140&lt;&gt;"",L140,TODAY())-K140)))</f>
      </c>
      <c r="O140" s="26">
        <f>IF(OR(K140="",L140=""),"",IF(L140&lt;=K140,"Да","Нет"))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IF(OR(A141="",K141=""),"",IF(M141="Возврат","",MAX(0,IF(L141&lt;&gt;"",L141,TODAY())-K141)))</f>
      </c>
      <c r="O141" s="30">
        <f>IF(OR(K141="",L141=""),"",IF(L141&lt;=K141,"Да","Нет"))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IF(OR(A142="",K142=""),"",IF(M142="Возврат","",MAX(0,IF(L142&lt;&gt;"",L142,TODAY())-K142)))</f>
      </c>
      <c r="O142" s="26">
        <f>IF(OR(K142="",L142=""),"",IF(L142&lt;=K142,"Да","Нет"))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IF(OR(A143="",K143=""),"",IF(M143="Возврат","",MAX(0,IF(L143&lt;&gt;"",L143,TODAY())-K143)))</f>
      </c>
      <c r="O143" s="30">
        <f>IF(OR(K143="",L143=""),"",IF(L143&lt;=K143,"Да","Нет"))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IF(OR(A144="",K144=""),"",IF(M144="Возврат","",MAX(0,IF(L144&lt;&gt;"",L144,TODAY())-K144)))</f>
      </c>
      <c r="O144" s="26">
        <f>IF(OR(K144="",L144=""),"",IF(L144&lt;=K144,"Да","Нет"))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IF(OR(A145="",K145=""),"",IF(M145="Возврат","",MAX(0,IF(L145&lt;&gt;"",L145,TODAY())-K145)))</f>
      </c>
      <c r="O145" s="30">
        <f>IF(OR(K145="",L145=""),"",IF(L145&lt;=K145,"Да","Нет"))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IF(OR(A146="",K146=""),"",IF(M146="Возврат","",MAX(0,IF(L146&lt;&gt;"",L146,TODAY())-K146)))</f>
      </c>
      <c r="O146" s="26">
        <f>IF(OR(K146="",L146=""),"",IF(L146&lt;=K146,"Да","Нет"))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IF(OR(A147="",K147=""),"",IF(M147="Возврат","",MAX(0,IF(L147&lt;&gt;"",L147,TODAY())-K147)))</f>
      </c>
      <c r="O147" s="30">
        <f>IF(OR(K147="",L147=""),"",IF(L147&lt;=K147,"Да","Нет"))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IF(OR(A148="",K148=""),"",IF(M148="Возврат","",MAX(0,IF(L148&lt;&gt;"",L148,TODAY())-K148)))</f>
      </c>
      <c r="O148" s="26">
        <f>IF(OR(K148="",L148=""),"",IF(L148&lt;=K148,"Да","Нет"))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IF(OR(A149="",K149=""),"",IF(M149="Возврат","",MAX(0,IF(L149&lt;&gt;"",L149,TODAY())-K149)))</f>
      </c>
      <c r="O149" s="30">
        <f>IF(OR(K149="",L149=""),"",IF(L149&lt;=K149,"Да","Нет"))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IF(OR(A150="",K150=""),"",IF(M150="Возврат","",MAX(0,IF(L150&lt;&gt;"",L150,TODAY())-K150)))</f>
      </c>
      <c r="O150" s="26">
        <f>IF(OR(K150="",L150=""),"",IF(L150&lt;=K150,"Да","Нет"))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IF(OR(A151="",K151=""),"",IF(M151="Возврат","",MAX(0,IF(L151&lt;&gt;"",L151,TODAY())-K151)))</f>
      </c>
      <c r="O151" s="30">
        <f>IF(OR(K151="",L151=""),"",IF(L151&lt;=K151,"Да","Нет"))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IF(OR(A152="",K152=""),"",IF(M152="Возврат","",MAX(0,IF(L152&lt;&gt;"",L152,TODAY())-K152)))</f>
      </c>
      <c r="O152" s="26">
        <f>IF(OR(K152="",L152=""),"",IF(L152&lt;=K152,"Да","Нет"))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IF(OR(A153="",K153=""),"",IF(M153="Возврат","",MAX(0,IF(L153&lt;&gt;"",L153,TODAY())-K153)))</f>
      </c>
      <c r="O153" s="30">
        <f>IF(OR(K153="",L153=""),"",IF(L153&lt;=K153,"Да","Нет"))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IF(OR(A154="",K154=""),"",IF(M154="Возврат","",MAX(0,IF(L154&lt;&gt;"",L154,TODAY())-K154)))</f>
      </c>
      <c r="O154" s="26">
        <f>IF(OR(K154="",L154=""),"",IF(L154&lt;=K154,"Да","Нет"))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IF(OR(A155="",K155=""),"",IF(M155="Возврат","",MAX(0,IF(L155&lt;&gt;"",L155,TODAY())-K155)))</f>
      </c>
      <c r="O155" s="30">
        <f>IF(OR(K155="",L155=""),"",IF(L155&lt;=K155,"Да","Нет"))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IF(OR(A156="",K156=""),"",IF(M156="Возврат","",MAX(0,IF(L156&lt;&gt;"",L156,TODAY())-K156)))</f>
      </c>
      <c r="O156" s="26">
        <f>IF(OR(K156="",L156=""),"",IF(L156&lt;=K156,"Да","Нет"))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IF(OR(A157="",K157=""),"",IF(M157="Возврат","",MAX(0,IF(L157&lt;&gt;"",L157,TODAY())-K157)))</f>
      </c>
      <c r="O157" s="30">
        <f>IF(OR(K157="",L157=""),"",IF(L157&lt;=K157,"Да","Нет"))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IF(OR(A158="",K158=""),"",IF(M158="Возврат","",MAX(0,IF(L158&lt;&gt;"",L158,TODAY())-K158)))</f>
      </c>
      <c r="O158" s="26">
        <f>IF(OR(K158="",L158=""),"",IF(L158&lt;=K158,"Да","Нет"))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IF(OR(A159="",K159=""),"",IF(M159="Возврат","",MAX(0,IF(L159&lt;&gt;"",L159,TODAY())-K159)))</f>
      </c>
      <c r="O159" s="30">
        <f>IF(OR(K159="",L159=""),"",IF(L159&lt;=K159,"Да","Нет"))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IF(OR(A160="",K160=""),"",IF(M160="Возврат","",MAX(0,IF(L160&lt;&gt;"",L160,TODAY())-K160)))</f>
      </c>
      <c r="O160" s="26">
        <f>IF(OR(K160="",L160=""),"",IF(L160&lt;=K160,"Да","Нет"))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IF(OR(A161="",K161=""),"",IF(M161="Возврат","",MAX(0,IF(L161&lt;&gt;"",L161,TODAY())-K161)))</f>
      </c>
      <c r="O161" s="30">
        <f>IF(OR(K161="",L161=""),"",IF(L161&lt;=K161,"Да","Нет"))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IF(OR(A162="",K162=""),"",IF(M162="Возврат","",MAX(0,IF(L162&lt;&gt;"",L162,TODAY())-K162)))</f>
      </c>
      <c r="O162" s="26">
        <f>IF(OR(K162="",L162=""),"",IF(L162&lt;=K162,"Да","Нет"))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IF(OR(A163="",K163=""),"",IF(M163="Возврат","",MAX(0,IF(L163&lt;&gt;"",L163,TODAY())-K163)))</f>
      </c>
      <c r="O163" s="30">
        <f>IF(OR(K163="",L163=""),"",IF(L163&lt;=K163,"Да","Нет"))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IF(OR(A164="",K164=""),"",IF(M164="Возврат","",MAX(0,IF(L164&lt;&gt;"",L164,TODAY())-K164)))</f>
      </c>
      <c r="O164" s="26">
        <f>IF(OR(K164="",L164=""),"",IF(L164&lt;=K164,"Да","Нет"))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IF(OR(A165="",K165=""),"",IF(M165="Возврат","",MAX(0,IF(L165&lt;&gt;"",L165,TODAY())-K165)))</f>
      </c>
      <c r="O165" s="30">
        <f>IF(OR(K165="",L165=""),"",IF(L165&lt;=K165,"Да","Нет"))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IF(OR(A166="",K166=""),"",IF(M166="Возврат","",MAX(0,IF(L166&lt;&gt;"",L166,TODAY())-K166)))</f>
      </c>
      <c r="O166" s="26">
        <f>IF(OR(K166="",L166=""),"",IF(L166&lt;=K166,"Да","Нет"))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IF(OR(A167="",K167=""),"",IF(M167="Возврат","",MAX(0,IF(L167&lt;&gt;"",L167,TODAY())-K167)))</f>
      </c>
      <c r="O167" s="30">
        <f>IF(OR(K167="",L167=""),"",IF(L167&lt;=K167,"Да","Нет"))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IF(OR(A168="",K168=""),"",IF(M168="Возврат","",MAX(0,IF(L168&lt;&gt;"",L168,TODAY())-K168)))</f>
      </c>
      <c r="O168" s="26">
        <f>IF(OR(K168="",L168=""),"",IF(L168&lt;=K168,"Да","Нет"))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IF(OR(A169="",K169=""),"",IF(M169="Возврат","",MAX(0,IF(L169&lt;&gt;"",L169,TODAY())-K169)))</f>
      </c>
      <c r="O169" s="30">
        <f>IF(OR(K169="",L169=""),"",IF(L169&lt;=K169,"Да","Нет"))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IF(OR(A170="",K170=""),"",IF(M170="Возврат","",MAX(0,IF(L170&lt;&gt;"",L170,TODAY())-K170)))</f>
      </c>
      <c r="O170" s="26">
        <f>IF(OR(K170="",L170=""),"",IF(L170&lt;=K170,"Да","Нет"))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IF(OR(A171="",K171=""),"",IF(M171="Возврат","",MAX(0,IF(L171&lt;&gt;"",L171,TODAY())-K171)))</f>
      </c>
      <c r="O171" s="30">
        <f>IF(OR(K171="",L171=""),"",IF(L171&lt;=K171,"Да","Нет"))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IF(OR(A172="",K172=""),"",IF(M172="Возврат","",MAX(0,IF(L172&lt;&gt;"",L172,TODAY())-K172)))</f>
      </c>
      <c r="O172" s="26">
        <f>IF(OR(K172="",L172=""),"",IF(L172&lt;=K172,"Да","Нет"))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IF(OR(A173="",K173=""),"",IF(M173="Возврат","",MAX(0,IF(L173&lt;&gt;"",L173,TODAY())-K173)))</f>
      </c>
      <c r="O173" s="30">
        <f>IF(OR(K173="",L173=""),"",IF(L173&lt;=K173,"Да","Нет"))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IF(OR(A174="",K174=""),"",IF(M174="Возврат","",MAX(0,IF(L174&lt;&gt;"",L174,TODAY())-K174)))</f>
      </c>
      <c r="O174" s="26">
        <f>IF(OR(K174="",L174=""),"",IF(L174&lt;=K174,"Да","Нет"))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IF(OR(A175="",K175=""),"",IF(M175="Возврат","",MAX(0,IF(L175&lt;&gt;"",L175,TODAY())-K175)))</f>
      </c>
      <c r="O175" s="30">
        <f>IF(OR(K175="",L175=""),"",IF(L175&lt;=K175,"Да","Нет"))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IF(OR(A176="",K176=""),"",IF(M176="Возврат","",MAX(0,IF(L176&lt;&gt;"",L176,TODAY())-K176)))</f>
      </c>
      <c r="O176" s="26">
        <f>IF(OR(K176="",L176=""),"",IF(L176&lt;=K176,"Да","Нет"))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IF(OR(A177="",K177=""),"",IF(M177="Возврат","",MAX(0,IF(L177&lt;&gt;"",L177,TODAY())-K177)))</f>
      </c>
      <c r="O177" s="30">
        <f>IF(OR(K177="",L177=""),"",IF(L177&lt;=K177,"Да","Нет"))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IF(OR(A178="",K178=""),"",IF(M178="Возврат","",MAX(0,IF(L178&lt;&gt;"",L178,TODAY())-K178)))</f>
      </c>
      <c r="O178" s="26">
        <f>IF(OR(K178="",L178=""),"",IF(L178&lt;=K178,"Да","Нет"))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IF(OR(A179="",K179=""),"",IF(M179="Возврат","",MAX(0,IF(L179&lt;&gt;"",L179,TODAY())-K179)))</f>
      </c>
      <c r="O179" s="30">
        <f>IF(OR(K179="",L179=""),"",IF(L179&lt;=K179,"Да","Нет"))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IF(OR(A180="",K180=""),"",IF(M180="Возврат","",MAX(0,IF(L180&lt;&gt;"",L180,TODAY())-K180)))</f>
      </c>
      <c r="O180" s="26">
        <f>IF(OR(K180="",L180=""),"",IF(L180&lt;=K180,"Да","Нет"))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IF(OR(A181="",K181=""),"",IF(M181="Возврат","",MAX(0,IF(L181&lt;&gt;"",L181,TODAY())-K181)))</f>
      </c>
      <c r="O181" s="30">
        <f>IF(OR(K181="",L181=""),"",IF(L181&lt;=K181,"Да","Нет"))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IF(OR(A182="",K182=""),"",IF(M182="Возврат","",MAX(0,IF(L182&lt;&gt;"",L182,TODAY())-K182)))</f>
      </c>
      <c r="O182" s="26">
        <f>IF(OR(K182="",L182=""),"",IF(L182&lt;=K182,"Да","Нет"))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IF(OR(A183="",K183=""),"",IF(M183="Возврат","",MAX(0,IF(L183&lt;&gt;"",L183,TODAY())-K183)))</f>
      </c>
      <c r="O183" s="30">
        <f>IF(OR(K183="",L183=""),"",IF(L183&lt;=K183,"Да","Нет"))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IF(OR(A184="",K184=""),"",IF(M184="Возврат","",MAX(0,IF(L184&lt;&gt;"",L184,TODAY())-K184)))</f>
      </c>
      <c r="O184" s="26">
        <f>IF(OR(K184="",L184=""),"",IF(L184&lt;=K184,"Да","Нет"))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IF(OR(A185="",K185=""),"",IF(M185="Возврат","",MAX(0,IF(L185&lt;&gt;"",L185,TODAY())-K185)))</f>
      </c>
      <c r="O185" s="30">
        <f>IF(OR(K185="",L185=""),"",IF(L185&lt;=K185,"Да","Нет"))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IF(OR(A186="",K186=""),"",IF(M186="Возврат","",MAX(0,IF(L186&lt;&gt;"",L186,TODAY())-K186)))</f>
      </c>
      <c r="O186" s="26">
        <f>IF(OR(K186="",L186=""),"",IF(L186&lt;=K186,"Да","Нет"))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IF(OR(A187="",K187=""),"",IF(M187="Возврат","",MAX(0,IF(L187&lt;&gt;"",L187,TODAY())-K187)))</f>
      </c>
      <c r="O187" s="30">
        <f>IF(OR(K187="",L187=""),"",IF(L187&lt;=K187,"Да","Нет"))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IF(OR(A188="",K188=""),"",IF(M188="Возврат","",MAX(0,IF(L188&lt;&gt;"",L188,TODAY())-K188)))</f>
      </c>
      <c r="O188" s="26">
        <f>IF(OR(K188="",L188=""),"",IF(L188&lt;=K188,"Да","Нет"))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IF(OR(A189="",K189=""),"",IF(M189="Возврат","",MAX(0,IF(L189&lt;&gt;"",L189,TODAY())-K189)))</f>
      </c>
      <c r="O189" s="30">
        <f>IF(OR(K189="",L189=""),"",IF(L189&lt;=K189,"Да","Нет"))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IF(OR(A190="",K190=""),"",IF(M190="Возврат","",MAX(0,IF(L190&lt;&gt;"",L190,TODAY())-K190)))</f>
      </c>
      <c r="O190" s="26">
        <f>IF(OR(K190="",L190=""),"",IF(L190&lt;=K190,"Да","Нет"))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IF(OR(A191="",K191=""),"",IF(M191="Возврат","",MAX(0,IF(L191&lt;&gt;"",L191,TODAY())-K191)))</f>
      </c>
      <c r="O191" s="30">
        <f>IF(OR(K191="",L191=""),"",IF(L191&lt;=K191,"Да","Нет"))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IF(OR(A192="",K192=""),"",IF(M192="Возврат","",MAX(0,IF(L192&lt;&gt;"",L192,TODAY())-K192)))</f>
      </c>
      <c r="O192" s="26">
        <f>IF(OR(K192="",L192=""),"",IF(L192&lt;=K192,"Да","Нет"))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IF(OR(A193="",K193=""),"",IF(M193="Возврат","",MAX(0,IF(L193&lt;&gt;"",L193,TODAY())-K193)))</f>
      </c>
      <c r="O193" s="30">
        <f>IF(OR(K193="",L193=""),"",IF(L193&lt;=K193,"Да","Нет"))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IF(OR(A194="",K194=""),"",IF(M194="Возврат","",MAX(0,IF(L194&lt;&gt;"",L194,TODAY())-K194)))</f>
      </c>
      <c r="O194" s="26">
        <f>IF(OR(K194="",L194=""),"",IF(L194&lt;=K194,"Да","Нет"))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IF(OR(A195="",K195=""),"",IF(M195="Возврат","",MAX(0,IF(L195&lt;&gt;"",L195,TODAY())-K195)))</f>
      </c>
      <c r="O195" s="30">
        <f>IF(OR(K195="",L195=""),"",IF(L195&lt;=K195,"Да","Нет"))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IF(OR(A196="",K196=""),"",IF(M196="Возврат","",MAX(0,IF(L196&lt;&gt;"",L196,TODAY())-K196)))</f>
      </c>
      <c r="O196" s="26">
        <f>IF(OR(K196="",L196=""),"",IF(L196&lt;=K196,"Да","Нет"))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IF(OR(A197="",K197=""),"",IF(M197="Возврат","",MAX(0,IF(L197&lt;&gt;"",L197,TODAY())-K197)))</f>
      </c>
      <c r="O197" s="30">
        <f>IF(OR(K197="",L197=""),"",IF(L197&lt;=K197,"Да","Нет"))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IF(OR(A198="",K198=""),"",IF(M198="Возврат","",MAX(0,IF(L198&lt;&gt;"",L198,TODAY())-K198)))</f>
      </c>
      <c r="O198" s="26">
        <f>IF(OR(K198="",L198=""),"",IF(L198&lt;=K198,"Да","Нет"))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IF(OR(A199="",K199=""),"",IF(M199="Возврат","",MAX(0,IF(L199&lt;&gt;"",L199,TODAY())-K199)))</f>
      </c>
      <c r="O199" s="30">
        <f>IF(OR(K199="",L199=""),"",IF(L199&lt;=K199,"Да","Нет"))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IF(OR(A200="",K200=""),"",IF(M200="Возврат","",MAX(0,IF(L200&lt;&gt;"",L200,TODAY())-K200)))</f>
      </c>
      <c r="O200" s="26">
        <f>IF(OR(K200="",L200=""),"",IF(L200&lt;=K200,"Да","Нет"))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IF(OR(A201="",K201=""),"",IF(M201="Возврат","",MAX(0,IF(L201&lt;&gt;"",L201,TODAY())-K201)))</f>
      </c>
      <c r="O201" s="30">
        <f>IF(OR(K201="",L201=""),"",IF(L201&lt;=K201,"Да","Нет"))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IF(OR(A202="",K202=""),"",IF(M202="Возврат","",MAX(0,IF(L202&lt;&gt;"",L202,TODAY())-K202)))</f>
      </c>
      <c r="O202" s="26">
        <f>IF(OR(K202="",L202=""),"",IF(L202&lt;=K202,"Да","Нет"))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IF(OR(A203="",K203=""),"",IF(M203="Возврат","",MAX(0,IF(L203&lt;&gt;"",L203,TODAY())-K203)))</f>
      </c>
      <c r="O203" s="30">
        <f>IF(OR(K203="",L203=""),"",IF(L203&lt;=K203,"Да","Нет"))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IF(OR(A204="",K204=""),"",IF(M204="Возврат","",MAX(0,IF(L204&lt;&gt;"",L204,TODAY())-K204)))</f>
      </c>
      <c r="O204" s="26">
        <f>IF(OR(K204="",L204=""),"",IF(L204&lt;=K204,"Да","Нет"))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IF(OR(A205="",K205=""),"",IF(M205="Возврат","",MAX(0,IF(L205&lt;&gt;"",L205,TODAY())-K205)))</f>
      </c>
      <c r="O205" s="30">
        <f>IF(OR(K205="",L205=""),"",IF(L205&lt;=K205,"Да","Нет"))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IF(OR(A206="",K206=""),"",IF(M206="Возврат","",MAX(0,IF(L206&lt;&gt;"",L206,TODAY())-K206)))</f>
      </c>
      <c r="O206" s="26">
        <f>IF(OR(K206="",L206=""),"",IF(L206&lt;=K206,"Да","Нет"))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IF(OR(A207="",K207=""),"",IF(M207="Возврат","",MAX(0,IF(L207&lt;&gt;"",L207,TODAY())-K207)))</f>
      </c>
      <c r="O207" s="30">
        <f>IF(OR(K207="",L207=""),"",IF(L207&lt;=K207,"Да","Нет"))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IF(OR(A208="",K208=""),"",IF(M208="Возврат","",MAX(0,IF(L208&lt;&gt;"",L208,TODAY())-K208)))</f>
      </c>
      <c r="O208" s="26">
        <f>IF(OR(K208="",L208=""),"",IF(L208&lt;=K208,"Да","Нет"))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IF(OR(A209="",K209=""),"",IF(M209="Возврат","",MAX(0,IF(L209&lt;&gt;"",L209,TODAY())-K209)))</f>
      </c>
      <c r="O209" s="30">
        <f>IF(OR(K209="",L209=""),"",IF(L209&lt;=K209,"Да","Нет"))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IF(OR(A210="",K210=""),"",IF(M210="Возврат","",MAX(0,IF(L210&lt;&gt;"",L210,TODAY())-K210)))</f>
      </c>
      <c r="O210" s="26">
        <f>IF(OR(K210="",L210=""),"",IF(L210&lt;=K210,"Да","Нет"))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IF(OR(A211="",K211=""),"",IF(M211="Возврат","",MAX(0,IF(L211&lt;&gt;"",L211,TODAY())-K211)))</f>
      </c>
      <c r="O211" s="30">
        <f>IF(OR(K211="",L211=""),"",IF(L211&lt;=K211,"Да","Нет"))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IF(OR(A212="",K212=""),"",IF(M212="Возврат","",MAX(0,IF(L212&lt;&gt;"",L212,TODAY())-K212)))</f>
      </c>
      <c r="O212" s="26">
        <f>IF(OR(K212="",L212=""),"",IF(L212&lt;=K212,"Да","Нет"))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IF(OR(A213="",K213=""),"",IF(M213="Возврат","",MAX(0,IF(L213&lt;&gt;"",L213,TODAY())-K213)))</f>
      </c>
      <c r="O213" s="30">
        <f>IF(OR(K213="",L213=""),"",IF(L213&lt;=K213,"Да","Нет"))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IF(OR(A214="",K214=""),"",IF(M214="Возврат","",MAX(0,IF(L214&lt;&gt;"",L214,TODAY())-K214)))</f>
      </c>
      <c r="O214" s="26">
        <f>IF(OR(K214="",L214=""),"",IF(L214&lt;=K214,"Да","Нет"))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IF(OR(A215="",K215=""),"",IF(M215="Возврат","",MAX(0,IF(L215&lt;&gt;"",L215,TODAY())-K215)))</f>
      </c>
      <c r="O215" s="30">
        <f>IF(OR(K215="",L215=""),"",IF(L215&lt;=K215,"Да","Нет"))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IF(OR(A216="",K216=""),"",IF(M216="Возврат","",MAX(0,IF(L216&lt;&gt;"",L216,TODAY())-K216)))</f>
      </c>
      <c r="O216" s="26">
        <f>IF(OR(K216="",L216=""),"",IF(L216&lt;=K216,"Да","Нет"))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IF(OR(A217="",K217=""),"",IF(M217="Возврат","",MAX(0,IF(L217&lt;&gt;"",L217,TODAY())-K217)))</f>
      </c>
      <c r="O217" s="30">
        <f>IF(OR(K217="",L217=""),"",IF(L217&lt;=K217,"Да","Нет"))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IF(OR(A218="",K218=""),"",IF(M218="Возврат","",MAX(0,IF(L218&lt;&gt;"",L218,TODAY())-K218)))</f>
      </c>
      <c r="O218" s="26">
        <f>IF(OR(K218="",L218=""),"",IF(L218&lt;=K218,"Да","Нет"))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IF(OR(A219="",K219=""),"",IF(M219="Возврат","",MAX(0,IF(L219&lt;&gt;"",L219,TODAY())-K219)))</f>
      </c>
      <c r="O219" s="30">
        <f>IF(OR(K219="",L219=""),"",IF(L219&lt;=K219,"Да","Нет"))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IF(OR(A220="",K220=""),"",IF(M220="Возврат","",MAX(0,IF(L220&lt;&gt;"",L220,TODAY())-K220)))</f>
      </c>
      <c r="O220" s="26">
        <f>IF(OR(K220="",L220=""),"",IF(L220&lt;=K220,"Да","Нет"))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IF(OR(A221="",K221=""),"",IF(M221="Возврат","",MAX(0,IF(L221&lt;&gt;"",L221,TODAY())-K221)))</f>
      </c>
      <c r="O221" s="30">
        <f>IF(OR(K221="",L221=""),"",IF(L221&lt;=K221,"Да","Нет"))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IF(OR(A222="",K222=""),"",IF(M222="Возврат","",MAX(0,IF(L222&lt;&gt;"",L222,TODAY())-K222)))</f>
      </c>
      <c r="O222" s="26">
        <f>IF(OR(K222="",L222=""),"",IF(L222&lt;=K222,"Да","Нет"))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IF(OR(A223="",K223=""),"",IF(M223="Возврат","",MAX(0,IF(L223&lt;&gt;"",L223,TODAY())-K223)))</f>
      </c>
      <c r="O223" s="30">
        <f>IF(OR(K223="",L223=""),"",IF(L223&lt;=K223,"Да","Нет"))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IF(OR(A224="",K224=""),"",IF(M224="Возврат","",MAX(0,IF(L224&lt;&gt;"",L224,TODAY())-K224)))</f>
      </c>
      <c r="O224" s="26">
        <f>IF(OR(K224="",L224=""),"",IF(L224&lt;=K224,"Да","Нет"))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IF(OR(A225="",K225=""),"",IF(M225="Возврат","",MAX(0,IF(L225&lt;&gt;"",L225,TODAY())-K225)))</f>
      </c>
      <c r="O225" s="30">
        <f>IF(OR(K225="",L225=""),"",IF(L225&lt;=K225,"Да","Нет"))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IF(OR(A226="",K226=""),"",IF(M226="Возврат","",MAX(0,IF(L226&lt;&gt;"",L226,TODAY())-K226)))</f>
      </c>
      <c r="O226" s="26">
        <f>IF(OR(K226="",L226=""),"",IF(L226&lt;=K226,"Да","Нет"))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IF(OR(A227="",K227=""),"",IF(M227="Возврат","",MAX(0,IF(L227&lt;&gt;"",L227,TODAY())-K227)))</f>
      </c>
      <c r="O227" s="30">
        <f>IF(OR(K227="",L227=""),"",IF(L227&lt;=K227,"Да","Нет"))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IF(OR(A228="",K228=""),"",IF(M228="Возврат","",MAX(0,IF(L228&lt;&gt;"",L228,TODAY())-K228)))</f>
      </c>
      <c r="O228" s="26">
        <f>IF(OR(K228="",L228=""),"",IF(L228&lt;=K228,"Да","Нет"))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IF(OR(A229="",K229=""),"",IF(M229="Возврат","",MAX(0,IF(L229&lt;&gt;"",L229,TODAY())-K229)))</f>
      </c>
      <c r="O229" s="30">
        <f>IF(OR(K229="",L229=""),"",IF(L229&lt;=K229,"Да","Нет"))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IF(OR(A230="",K230=""),"",IF(M230="Возврат","",MAX(0,IF(L230&lt;&gt;"",L230,TODAY())-K230)))</f>
      </c>
      <c r="O230" s="26">
        <f>IF(OR(K230="",L230=""),"",IF(L230&lt;=K230,"Да","Нет"))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IF(OR(A231="",K231=""),"",IF(M231="Возврат","",MAX(0,IF(L231&lt;&gt;"",L231,TODAY())-K231)))</f>
      </c>
      <c r="O231" s="30">
        <f>IF(OR(K231="",L231=""),"",IF(L231&lt;=K231,"Да","Нет"))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IF(OR(A232="",K232=""),"",IF(M232="Возврат","",MAX(0,IF(L232&lt;&gt;"",L232,TODAY())-K232)))</f>
      </c>
      <c r="O232" s="26">
        <f>IF(OR(K232="",L232=""),"",IF(L232&lt;=K232,"Да","Нет"))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IF(OR(A233="",K233=""),"",IF(M233="Возврат","",MAX(0,IF(L233&lt;&gt;"",L233,TODAY())-K233)))</f>
      </c>
      <c r="O233" s="30">
        <f>IF(OR(K233="",L233=""),"",IF(L233&lt;=K233,"Да","Нет"))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IF(OR(A234="",K234=""),"",IF(M234="Возврат","",MAX(0,IF(L234&lt;&gt;"",L234,TODAY())-K234)))</f>
      </c>
      <c r="O234" s="26">
        <f>IF(OR(K234="",L234=""),"",IF(L234&lt;=K234,"Да","Нет"))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IF(OR(A235="",K235=""),"",IF(M235="Возврат","",MAX(0,IF(L235&lt;&gt;"",L235,TODAY())-K235)))</f>
      </c>
      <c r="O235" s="30">
        <f>IF(OR(K235="",L235=""),"",IF(L235&lt;=K235,"Да","Нет"))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IF(OR(A236="",K236=""),"",IF(M236="Возврат","",MAX(0,IF(L236&lt;&gt;"",L236,TODAY())-K236)))</f>
      </c>
      <c r="O236" s="26">
        <f>IF(OR(K236="",L236=""),"",IF(L236&lt;=K236,"Да","Нет"))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IF(OR(A237="",K237=""),"",IF(M237="Возврат","",MAX(0,IF(L237&lt;&gt;"",L237,TODAY())-K237)))</f>
      </c>
      <c r="O237" s="30">
        <f>IF(OR(K237="",L237=""),"",IF(L237&lt;=K237,"Да","Нет"))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IF(OR(A238="",K238=""),"",IF(M238="Возврат","",MAX(0,IF(L238&lt;&gt;"",L238,TODAY())-K238)))</f>
      </c>
      <c r="O238" s="26">
        <f>IF(OR(K238="",L238=""),"",IF(L238&lt;=K238,"Да","Нет"))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IF(OR(A239="",K239=""),"",IF(M239="Возврат","",MAX(0,IF(L239&lt;&gt;"",L239,TODAY())-K239)))</f>
      </c>
      <c r="O239" s="30">
        <f>IF(OR(K239="",L239=""),"",IF(L239&lt;=K239,"Да","Нет"))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IF(OR(A240="",K240=""),"",IF(M240="Возврат","",MAX(0,IF(L240&lt;&gt;"",L240,TODAY())-K240)))</f>
      </c>
      <c r="O240" s="26">
        <f>IF(OR(K240="",L240=""),"",IF(L240&lt;=K240,"Да","Нет"))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IF(OR(A241="",K241=""),"",IF(M241="Возврат","",MAX(0,IF(L241&lt;&gt;"",L241,TODAY())-K241)))</f>
      </c>
      <c r="O241" s="30">
        <f>IF(OR(K241="",L241=""),"",IF(L241&lt;=K241,"Да","Нет"))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IF(OR(A242="",K242=""),"",IF(M242="Возврат","",MAX(0,IF(L242&lt;&gt;"",L242,TODAY())-K242)))</f>
      </c>
      <c r="O242" s="26">
        <f>IF(OR(K242="",L242=""),"",IF(L242&lt;=K242,"Да","Нет"))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IF(OR(A243="",K243=""),"",IF(M243="Возврат","",MAX(0,IF(L243&lt;&gt;"",L243,TODAY())-K243)))</f>
      </c>
      <c r="O243" s="30">
        <f>IF(OR(K243="",L243=""),"",IF(L243&lt;=K243,"Да","Нет"))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IF(OR(A244="",K244=""),"",IF(M244="Возврат","",MAX(0,IF(L244&lt;&gt;"",L244,TODAY())-K244)))</f>
      </c>
      <c r="O244" s="26">
        <f>IF(OR(K244="",L244=""),"",IF(L244&lt;=K244,"Да","Нет"))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IF(OR(A245="",K245=""),"",IF(M245="Возврат","",MAX(0,IF(L245&lt;&gt;"",L245,TODAY())-K245)))</f>
      </c>
      <c r="O245" s="30">
        <f>IF(OR(K245="",L245=""),"",IF(L245&lt;=K245,"Да","Нет"))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IF(OR(A246="",K246=""),"",IF(M246="Возврат","",MAX(0,IF(L246&lt;&gt;"",L246,TODAY())-K246)))</f>
      </c>
      <c r="O246" s="26">
        <f>IF(OR(K246="",L246=""),"",IF(L246&lt;=K246,"Да","Нет"))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IF(OR(A247="",K247=""),"",IF(M247="Возврат","",MAX(0,IF(L247&lt;&gt;"",L247,TODAY())-K247)))</f>
      </c>
      <c r="O247" s="30">
        <f>IF(OR(K247="",L247=""),"",IF(L247&lt;=K247,"Да","Нет"))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IF(OR(A248="",K248=""),"",IF(M248="Возврат","",MAX(0,IF(L248&lt;&gt;"",L248,TODAY())-K248)))</f>
      </c>
      <c r="O248" s="26">
        <f>IF(OR(K248="",L248=""),"",IF(L248&lt;=K248,"Да","Нет"))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IF(OR(A249="",K249=""),"",IF(M249="Возврат","",MAX(0,IF(L249&lt;&gt;"",L249,TODAY())-K249)))</f>
      </c>
      <c r="O249" s="30">
        <f>IF(OR(K249="",L249=""),"",IF(L249&lt;=K249,"Да","Нет"))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IF(OR(A250="",K250=""),"",IF(M250="Возврат","",MAX(0,IF(L250&lt;&gt;"",L250,TODAY())-K250)))</f>
      </c>
      <c r="O250" s="26">
        <f>IF(OR(K250="",L250=""),"",IF(L250&lt;=K250,"Да","Нет"))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IF(OR(A251="",K251=""),"",IF(M251="Возврат","",MAX(0,IF(L251&lt;&gt;"",L251,TODAY())-K251)))</f>
      </c>
      <c r="O251" s="30">
        <f>IF(OR(K251="",L251=""),"",IF(L251&lt;=K251,"Да","Нет"))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IF(OR(A252="",K252=""),"",IF(M252="Возврат","",MAX(0,IF(L252&lt;&gt;"",L252,TODAY())-K252)))</f>
      </c>
      <c r="O252" s="26">
        <f>IF(OR(K252="",L252=""),"",IF(L252&lt;=K252,"Да","Нет"))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IF(OR(A253="",K253=""),"",IF(M253="Возврат","",MAX(0,IF(L253&lt;&gt;"",L253,TODAY())-K253)))</f>
      </c>
      <c r="O253" s="30">
        <f>IF(OR(K253="",L253=""),"",IF(L253&lt;=K253,"Да","Нет"))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IF(OR(A254="",K254=""),"",IF(M254="Возврат","",MAX(0,IF(L254&lt;&gt;"",L254,TODAY())-K254)))</f>
      </c>
      <c r="O254" s="26">
        <f>IF(OR(K254="",L254=""),"",IF(L254&lt;=K254,"Да","Нет"))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IF(OR(A255="",K255=""),"",IF(M255="Возврат","",MAX(0,IF(L255&lt;&gt;"",L255,TODAY())-K255)))</f>
      </c>
      <c r="O255" s="30">
        <f>IF(OR(K255="",L255=""),"",IF(L255&lt;=K255,"Да","Нет"))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IF(OR(A256="",K256=""),"",IF(M256="Возврат","",MAX(0,IF(L256&lt;&gt;"",L256,TODAY())-K256)))</f>
      </c>
      <c r="O256" s="26">
        <f>IF(OR(K256="",L256=""),"",IF(L256&lt;=K256,"Да","Нет"))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IF(OR(A257="",K257=""),"",IF(M257="Возврат","",MAX(0,IF(L257&lt;&gt;"",L257,TODAY())-K257)))</f>
      </c>
      <c r="O257" s="30">
        <f>IF(OR(K257="",L257=""),"",IF(L257&lt;=K257,"Да","Нет"))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IF(OR(A258="",K258=""),"",IF(M258="Возврат","",MAX(0,IF(L258&lt;&gt;"",L258,TODAY())-K258)))</f>
      </c>
      <c r="O258" s="26">
        <f>IF(OR(K258="",L258=""),"",IF(L258&lt;=K258,"Да","Нет"))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IF(OR(A259="",K259=""),"",IF(M259="Возврат","",MAX(0,IF(L259&lt;&gt;"",L259,TODAY())-K259)))</f>
      </c>
      <c r="O259" s="30">
        <f>IF(OR(K259="",L259=""),"",IF(L259&lt;=K259,"Да","Нет"))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IF(OR(A260="",K260=""),"",IF(M260="Возврат","",MAX(0,IF(L260&lt;&gt;"",L260,TODAY())-K260)))</f>
      </c>
      <c r="O260" s="26">
        <f>IF(OR(K260="",L260=""),"",IF(L260&lt;=K260,"Да","Нет"))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IF(OR(A261="",K261=""),"",IF(M261="Возврат","",MAX(0,IF(L261&lt;&gt;"",L261,TODAY())-K261)))</f>
      </c>
      <c r="O261" s="30">
        <f>IF(OR(K261="",L261=""),"",IF(L261&lt;=K261,"Да","Нет"))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IF(OR(A262="",K262=""),"",IF(M262="Возврат","",MAX(0,IF(L262&lt;&gt;"",L262,TODAY())-K262)))</f>
      </c>
      <c r="O262" s="26">
        <f>IF(OR(K262="",L262=""),"",IF(L262&lt;=K262,"Да","Нет"))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IF(OR(A263="",K263=""),"",IF(M263="Возврат","",MAX(0,IF(L263&lt;&gt;"",L263,TODAY())-K263)))</f>
      </c>
      <c r="O263" s="30">
        <f>IF(OR(K263="",L263=""),"",IF(L263&lt;=K263,"Да","Нет"))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IF(OR(A264="",K264=""),"",IF(M264="Возврат","",MAX(0,IF(L264&lt;&gt;"",L264,TODAY())-K264)))</f>
      </c>
      <c r="O264" s="26">
        <f>IF(OR(K264="",L264=""),"",IF(L264&lt;=K264,"Да","Нет"))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IF(OR(A265="",K265=""),"",IF(M265="Возврат","",MAX(0,IF(L265&lt;&gt;"",L265,TODAY())-K265)))</f>
      </c>
      <c r="O265" s="30">
        <f>IF(OR(K265="",L265=""),"",IF(L265&lt;=K265,"Да","Нет"))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IF(OR(A266="",K266=""),"",IF(M266="Возврат","",MAX(0,IF(L266&lt;&gt;"",L266,TODAY())-K266)))</f>
      </c>
      <c r="O266" s="26">
        <f>IF(OR(K266="",L266=""),"",IF(L266&lt;=K266,"Да","Нет"))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IF(OR(A267="",K267=""),"",IF(M267="Возврат","",MAX(0,IF(L267&lt;&gt;"",L267,TODAY())-K267)))</f>
      </c>
      <c r="O267" s="30">
        <f>IF(OR(K267="",L267=""),"",IF(L267&lt;=K267,"Да","Нет"))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IF(OR(A268="",K268=""),"",IF(M268="Возврат","",MAX(0,IF(L268&lt;&gt;"",L268,TODAY())-K268)))</f>
      </c>
      <c r="O268" s="26">
        <f>IF(OR(K268="",L268=""),"",IF(L268&lt;=K268,"Да","Нет"))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IF(OR(A269="",K269=""),"",IF(M269="Возврат","",MAX(0,IF(L269&lt;&gt;"",L269,TODAY())-K269)))</f>
      </c>
      <c r="O269" s="30">
        <f>IF(OR(K269="",L269=""),"",IF(L269&lt;=K269,"Да","Нет"))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IF(OR(A270="",K270=""),"",IF(M270="Возврат","",MAX(0,IF(L270&lt;&gt;"",L270,TODAY())-K270)))</f>
      </c>
      <c r="O270" s="26">
        <f>IF(OR(K270="",L270=""),"",IF(L270&lt;=K270,"Да","Нет"))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IF(OR(A271="",K271=""),"",IF(M271="Возврат","",MAX(0,IF(L271&lt;&gt;"",L271,TODAY())-K271)))</f>
      </c>
      <c r="O271" s="30">
        <f>IF(OR(K271="",L271=""),"",IF(L271&lt;=K271,"Да","Нет"))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IF(OR(A272="",K272=""),"",IF(M272="Возврат","",MAX(0,IF(L272&lt;&gt;"",L272,TODAY())-K272)))</f>
      </c>
      <c r="O272" s="26">
        <f>IF(OR(K272="",L272=""),"",IF(L272&lt;=K272,"Да","Нет"))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IF(OR(A273="",K273=""),"",IF(M273="Возврат","",MAX(0,IF(L273&lt;&gt;"",L273,TODAY())-K273)))</f>
      </c>
      <c r="O273" s="30">
        <f>IF(OR(K273="",L273=""),"",IF(L273&lt;=K273,"Да","Нет"))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IF(OR(A274="",K274=""),"",IF(M274="Возврат","",MAX(0,IF(L274&lt;&gt;"",L274,TODAY())-K274)))</f>
      </c>
      <c r="O274" s="26">
        <f>IF(OR(K274="",L274=""),"",IF(L274&lt;=K274,"Да","Нет"))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IF(OR(A275="",K275=""),"",IF(M275="Возврат","",MAX(0,IF(L275&lt;&gt;"",L275,TODAY())-K275)))</f>
      </c>
      <c r="O275" s="30">
        <f>IF(OR(K275="",L275=""),"",IF(L275&lt;=K275,"Да","Нет"))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IF(OR(A276="",K276=""),"",IF(M276="Возврат","",MAX(0,IF(L276&lt;&gt;"",L276,TODAY())-K276)))</f>
      </c>
      <c r="O276" s="26">
        <f>IF(OR(K276="",L276=""),"",IF(L276&lt;=K276,"Да","Нет"))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IF(OR(A277="",K277=""),"",IF(M277="Возврат","",MAX(0,IF(L277&lt;&gt;"",L277,TODAY())-K277)))</f>
      </c>
      <c r="O277" s="30">
        <f>IF(OR(K277="",L277=""),"",IF(L277&lt;=K277,"Да","Нет"))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IF(OR(A278="",K278=""),"",IF(M278="Возврат","",MAX(0,IF(L278&lt;&gt;"",L278,TODAY())-K278)))</f>
      </c>
      <c r="O278" s="26">
        <f>IF(OR(K278="",L278=""),"",IF(L278&lt;=K278,"Да","Нет"))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IF(OR(A279="",K279=""),"",IF(M279="Возврат","",MAX(0,IF(L279&lt;&gt;"",L279,TODAY())-K279)))</f>
      </c>
      <c r="O279" s="30">
        <f>IF(OR(K279="",L279=""),"",IF(L279&lt;=K279,"Да","Нет"))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IF(OR(A280="",K280=""),"",IF(M280="Возврат","",MAX(0,IF(L280&lt;&gt;"",L280,TODAY())-K280)))</f>
      </c>
      <c r="O280" s="26">
        <f>IF(OR(K280="",L280=""),"",IF(L280&lt;=K280,"Да","Нет"))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IF(OR(A281="",K281=""),"",IF(M281="Возврат","",MAX(0,IF(L281&lt;&gt;"",L281,TODAY())-K281)))</f>
      </c>
      <c r="O281" s="30">
        <f>IF(OR(K281="",L281=""),"",IF(L281&lt;=K281,"Да","Нет"))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IF(OR(A282="",K282=""),"",IF(M282="Возврат","",MAX(0,IF(L282&lt;&gt;"",L282,TODAY())-K282)))</f>
      </c>
      <c r="O282" s="26">
        <f>IF(OR(K282="",L282=""),"",IF(L282&lt;=K282,"Да","Нет"))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IF(OR(A283="",K283=""),"",IF(M283="Возврат","",MAX(0,IF(L283&lt;&gt;"",L283,TODAY())-K283)))</f>
      </c>
      <c r="O283" s="30">
        <f>IF(OR(K283="",L283=""),"",IF(L283&lt;=K283,"Да","Нет"))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IF(OR(A284="",K284=""),"",IF(M284="Возврат","",MAX(0,IF(L284&lt;&gt;"",L284,TODAY())-K284)))</f>
      </c>
      <c r="O284" s="26">
        <f>IF(OR(K284="",L284=""),"",IF(L284&lt;=K284,"Да","Нет"))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IF(OR(A285="",K285=""),"",IF(M285="Возврат","",MAX(0,IF(L285&lt;&gt;"",L285,TODAY())-K285)))</f>
      </c>
      <c r="O285" s="30">
        <f>IF(OR(K285="",L285=""),"",IF(L285&lt;=K285,"Да","Нет"))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IF(OR(A286="",K286=""),"",IF(M286="Возврат","",MAX(0,IF(L286&lt;&gt;"",L286,TODAY())-K286)))</f>
      </c>
      <c r="O286" s="26">
        <f>IF(OR(K286="",L286=""),"",IF(L286&lt;=K286,"Да","Нет"))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IF(OR(A287="",K287=""),"",IF(M287="Возврат","",MAX(0,IF(L287&lt;&gt;"",L287,TODAY())-K287)))</f>
      </c>
      <c r="O287" s="30">
        <f>IF(OR(K287="",L287=""),"",IF(L287&lt;=K287,"Да","Нет"))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IF(OR(A288="",K288=""),"",IF(M288="Возврат","",MAX(0,IF(L288&lt;&gt;"",L288,TODAY())-K288)))</f>
      </c>
      <c r="O288" s="26">
        <f>IF(OR(K288="",L288=""),"",IF(L288&lt;=K288,"Да","Нет"))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IF(OR(A289="",K289=""),"",IF(M289="Возврат","",MAX(0,IF(L289&lt;&gt;"",L289,TODAY())-K289)))</f>
      </c>
      <c r="O289" s="30">
        <f>IF(OR(K289="",L289=""),"",IF(L289&lt;=K289,"Да","Нет"))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IF(OR(A290="",K290=""),"",IF(M290="Возврат","",MAX(0,IF(L290&lt;&gt;"",L290,TODAY())-K290)))</f>
      </c>
      <c r="O290" s="26">
        <f>IF(OR(K290="",L290=""),"",IF(L290&lt;=K290,"Да","Нет"))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IF(OR(A291="",K291=""),"",IF(M291="Возврат","",MAX(0,IF(L291&lt;&gt;"",L291,TODAY())-K291)))</f>
      </c>
      <c r="O291" s="30">
        <f>IF(OR(K291="",L291=""),"",IF(L291&lt;=K291,"Да","Нет"))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IF(OR(A292="",K292=""),"",IF(M292="Возврат","",MAX(0,IF(L292&lt;&gt;"",L292,TODAY())-K292)))</f>
      </c>
      <c r="O292" s="26">
        <f>IF(OR(K292="",L292=""),"",IF(L292&lt;=K292,"Да","Нет"))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IF(OR(A293="",K293=""),"",IF(M293="Возврат","",MAX(0,IF(L293&lt;&gt;"",L293,TODAY())-K293)))</f>
      </c>
      <c r="O293" s="30">
        <f>IF(OR(K293="",L293=""),"",IF(L293&lt;=K293,"Да","Нет"))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IF(OR(A294="",K294=""),"",IF(M294="Возврат","",MAX(0,IF(L294&lt;&gt;"",L294,TODAY())-K294)))</f>
      </c>
      <c r="O294" s="26">
        <f>IF(OR(K294="",L294=""),"",IF(L294&lt;=K294,"Да","Нет"))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IF(OR(A295="",K295=""),"",IF(M295="Возврат","",MAX(0,IF(L295&lt;&gt;"",L295,TODAY())-K295)))</f>
      </c>
      <c r="O295" s="30">
        <f>IF(OR(K295="",L295=""),"",IF(L295&lt;=K295,"Да","Нет"))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IF(OR(A296="",K296=""),"",IF(M296="Возврат","",MAX(0,IF(L296&lt;&gt;"",L296,TODAY())-K296)))</f>
      </c>
      <c r="O296" s="26">
        <f>IF(OR(K296="",L296=""),"",IF(L296&lt;=K296,"Да","Нет"))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IF(OR(A297="",K297=""),"",IF(M297="Возврат","",MAX(0,IF(L297&lt;&gt;"",L297,TODAY())-K297)))</f>
      </c>
      <c r="O297" s="30">
        <f>IF(OR(K297="",L297=""),"",IF(L297&lt;=K297,"Да","Нет"))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IF(OR(A298="",K298=""),"",IF(M298="Возврат","",MAX(0,IF(L298&lt;&gt;"",L298,TODAY())-K298)))</f>
      </c>
      <c r="O298" s="26">
        <f>IF(OR(K298="",L298=""),"",IF(L298&lt;=K298,"Да","Нет"))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IF(OR(A299="",K299=""),"",IF(M299="Возврат","",MAX(0,IF(L299&lt;&gt;"",L299,TODAY())-K299)))</f>
      </c>
      <c r="O299" s="30">
        <f>IF(OR(K299="",L299=""),"",IF(L299&lt;=K299,"Да","Нет"))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IF(OR(A300="",K300=""),"",IF(M300="Возврат","",MAX(0,IF(L300&lt;&gt;"",L300,TODAY())-K300)))</f>
      </c>
      <c r="O300" s="26">
        <f>IF(OR(K300="",L300=""),"",IF(L300&lt;=K300,"Да","Нет"))</f>
      </c>
      <c r="P300" s="28"/>
    </row>
  </sheetData>
  <autoFilter ref="A1:P1"/>
  <conditionalFormatting sqref="M2:M300">
    <cfRule type="cellIs" dxfId="0" priority="1" operator="equal">
      <formula>"Выдан"</formula>
    </cfRule>
  </conditionalFormatting>
  <conditionalFormatting sqref="M2:M300">
    <cfRule type="cellIs" dxfId="1" priority="1" operator="equal">
      <formula>"В пути"</formula>
    </cfRule>
  </conditionalFormatting>
  <conditionalFormatting sqref="M2:M300">
    <cfRule type="cellIs" dxfId="2" priority="1" operator="equal">
      <formula>"Задержан"</formula>
    </cfRule>
  </conditionalFormatting>
  <conditionalFormatting sqref="M2:M300">
    <cfRule type="cellIs" dxfId="3" priority="1" operator="equal">
      <formula>"Возврат"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"Нет"</formula>
    </cfRule>
  </conditionalFormatting>
  <conditionalFormatting sqref="O2:O300">
    <cfRule type="cellIs" dxfId="6" priority="1" operator="equal">
      <formula>"Да"</formula>
    </cfRule>
  </conditionalFormatting>
  <conditionalFormatting sqref="K2:K300">
    <cfRule type="expression" dxfId="7" priority="1">
      <formula>AND(ISNUMBER(K2),L2="",K2&lt;TODAY(),M2&lt;&gt;"Возврат")</formula>
    </cfRule>
  </conditionalFormatting>
  <dataValidations count="4">
    <dataValidation type="list" allowBlank="1" showErrorMessage="1" errorTitle="Недопустимое значение" error="Выберите значение из списка." sqref="F10:F300">
      <formula1>"Собственный транспорт,Курьерская служба,Транспортная компания,Самовывоз клиентом"</formula1>
    </dataValidation>
    <dataValidation type="list" allowBlank="1" showErrorMessage="1" errorTitle="Недопустимое значение" error="Выберите значение из списка." sqref="F2:F300">
      <formula1>"Собственный транспорт,Курьерская служба,Транспортная компания,Самовывоз клиентом"</formula1>
    </dataValidation>
    <dataValidation type="list" allowBlank="1" showErrorMessage="1" errorTitle="Недопустимое значение" error="Выберите значение из списка." sqref="M10:M300">
      <formula1>"Готовится,В пути,Выдан,Возврат,Задержан"</formula1>
    </dataValidation>
    <dataValidation type="list" allowBlank="1" showErrorMessage="1" errorTitle="Недопустимое значение" error="Выберите значение из списка." sqref="M2:M300">
      <formula1>"Готовится,В пути,Выдан,Возврат,Задержан"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110</v>
      </c>
    </row>
    <row r="3" spans="2:2" x14ac:dyDescent="0.25">
      <c r="B3" s="35" t="s">
        <v>111</v>
      </c>
    </row>
    <row r="5" ht="30" customHeight="1" spans="2:11" x14ac:dyDescent="0.25">
      <c r="B5" s="36" t="s">
        <v>112</v>
      </c>
      <c r="C5" s="37"/>
      <c r="E5" s="38" t="s">
        <v>113</v>
      </c>
      <c r="G5" s="39" t="s">
        <v>54</v>
      </c>
      <c r="H5" s="40" t="s">
        <v>114</v>
      </c>
      <c r="I5" s="40" t="s">
        <v>115</v>
      </c>
      <c r="J5" s="40" t="s">
        <v>116</v>
      </c>
      <c r="K5" s="40" t="s">
        <v>117</v>
      </c>
    </row>
    <row r="6" ht="30" customHeight="1" spans="2:11" x14ac:dyDescent="0.25">
      <c r="B6" s="41" t="s">
        <v>118</v>
      </c>
      <c r="C6" s="42">
        <f>COUNTA('Отгрузки'!A2:A300)</f>
      </c>
      <c r="E6" s="43" t="s">
        <v>119</v>
      </c>
      <c r="G6" s="44" t="s">
        <v>57</v>
      </c>
      <c r="H6" s="45">
        <f>IF(G6="","",COUNTIF('Отгрузки'!C2:C300,G6))</f>
      </c>
      <c r="I6" s="45">
        <f>IF(G6="","",COUNTIFS('Отгрузки'!C2:C300,G6,'Отгрузки'!L2:L300,"&lt;&gt;"))</f>
      </c>
      <c r="J6" s="45">
        <f>IF(G6="","",COUNTIFS('Отгрузки'!C2:C300,G6,'Отгрузки'!O2:O300,"Да"))</f>
      </c>
      <c r="K6" s="46">
        <f>IF(G6="","",IFERROR(J6/I6,""))</f>
      </c>
    </row>
    <row r="7" ht="30" customHeight="1" spans="2:11" x14ac:dyDescent="0.25">
      <c r="B7" s="41" t="s">
        <v>120</v>
      </c>
      <c r="C7" s="42">
        <f>COUNTIFS('Отгрузки'!B2:B300,"&gt;="&amp;DATE(YEAR(TODAY()),MONTH(TODAY()),1),'Отгрузки'!B2:B300,"&lt;="&amp;EOMONTH(TODAY(),0))</f>
      </c>
      <c r="E7" s="43" t="s">
        <v>121</v>
      </c>
      <c r="G7" s="44" t="s">
        <v>64</v>
      </c>
      <c r="H7" s="45">
        <f>IF(G7="","",COUNTIF('Отгрузки'!C2:C300,G7))</f>
      </c>
      <c r="I7" s="45">
        <f>IF(G7="","",COUNTIFS('Отгрузки'!C2:C300,G7,'Отгрузки'!L2:L300,"&lt;&gt;"))</f>
      </c>
      <c r="J7" s="45">
        <f>IF(G7="","",COUNTIFS('Отгрузки'!C2:C300,G7,'Отгрузки'!O2:O300,"Да"))</f>
      </c>
      <c r="K7" s="46">
        <f>IF(G7="","",IFERROR(J7/I7,""))</f>
      </c>
    </row>
    <row r="8" ht="30" customHeight="1" spans="2:11" x14ac:dyDescent="0.25">
      <c r="B8" s="41" t="s">
        <v>122</v>
      </c>
      <c r="C8" s="42">
        <f>COUNTIF('Отгрузки'!M2:M300,"Готовится")</f>
      </c>
      <c r="E8" s="43" t="s">
        <v>123</v>
      </c>
      <c r="G8" s="44" t="s">
        <v>72</v>
      </c>
      <c r="H8" s="45">
        <f>IF(G8="","",COUNTIF('Отгрузки'!C2:C300,G8))</f>
      </c>
      <c r="I8" s="45">
        <f>IF(G8="","",COUNTIFS('Отгрузки'!C2:C300,G8,'Отгрузки'!L2:L300,"&lt;&gt;"))</f>
      </c>
      <c r="J8" s="45">
        <f>IF(G8="","",COUNTIFS('Отгрузки'!C2:C300,G8,'Отгрузки'!O2:O300,"Да"))</f>
      </c>
      <c r="K8" s="46">
        <f>IF(G8="","",IFERROR(J8/I8,""))</f>
      </c>
    </row>
    <row r="9" ht="30" customHeight="1" spans="2:11" x14ac:dyDescent="0.25">
      <c r="B9" s="41" t="s">
        <v>124</v>
      </c>
      <c r="C9" s="42">
        <f>COUNTIF('Отгрузки'!M2:M300,"В пути")</f>
      </c>
      <c r="E9" s="43" t="s">
        <v>125</v>
      </c>
      <c r="G9" s="44" t="s">
        <v>80</v>
      </c>
      <c r="H9" s="45">
        <f>IF(G9="","",COUNTIF('Отгрузки'!C2:C300,G9))</f>
      </c>
      <c r="I9" s="45">
        <f>IF(G9="","",COUNTIFS('Отгрузки'!C2:C300,G9,'Отгрузки'!L2:L300,"&lt;&gt;"))</f>
      </c>
      <c r="J9" s="45">
        <f>IF(G9="","",COUNTIFS('Отгрузки'!C2:C300,G9,'Отгрузки'!O2:O300,"Да"))</f>
      </c>
      <c r="K9" s="46">
        <f>IF(G9="","",IFERROR(J9/I9,""))</f>
      </c>
    </row>
    <row r="10" ht="30" customHeight="1" spans="2:11" x14ac:dyDescent="0.25">
      <c r="B10" s="41" t="s">
        <v>126</v>
      </c>
      <c r="C10" s="42">
        <f>COUNTIF('Отгрузки'!M2:M300,"Выдан")</f>
      </c>
      <c r="E10" s="43" t="s">
        <v>127</v>
      </c>
      <c r="G10" s="44" t="s">
        <v>90</v>
      </c>
      <c r="H10" s="45">
        <f>IF(G10="","",COUNTIF('Отгрузки'!C2:C300,G10))</f>
      </c>
      <c r="I10" s="45">
        <f>IF(G10="","",COUNTIFS('Отгрузки'!C2:C300,G10,'Отгрузки'!L2:L300,"&lt;&gt;"))</f>
      </c>
      <c r="J10" s="45">
        <f>IF(G10="","",COUNTIFS('Отгрузки'!C2:C300,G10,'Отгрузки'!O2:O300,"Да"))</f>
      </c>
      <c r="K10" s="46">
        <f>IF(G10="","",IFERROR(J10/I10,""))</f>
      </c>
    </row>
    <row r="11" spans="2:11" x14ac:dyDescent="0.25">
      <c r="B11" s="41" t="s">
        <v>128</v>
      </c>
      <c r="C11" s="42">
        <f>COUNTIF('Отгрузки'!M2:M300,"Возврат")</f>
      </c>
      <c r="G11" s="44"/>
      <c r="H11" s="45">
        <f>IF(G11="","",COUNTIF('Отгрузки'!C2:C300,G11))</f>
      </c>
      <c r="I11" s="45">
        <f>IF(G11="","",COUNTIFS('Отгрузки'!C2:C300,G11,'Отгрузки'!L2:L300,"&lt;&gt;"))</f>
      </c>
      <c r="J11" s="45">
        <f>IF(G11="","",COUNTIFS('Отгрузки'!C2:C300,G11,'Отгрузки'!O2:O300,"Да"))</f>
      </c>
      <c r="K11" s="46">
        <f>IF(G11="","",IFERROR(J11/I11,""))</f>
      </c>
    </row>
    <row r="12" ht="24" customHeight="1" spans="2:11" x14ac:dyDescent="0.25">
      <c r="B12" s="41" t="s">
        <v>129</v>
      </c>
      <c r="C12" s="42">
        <f>COUNTIF('Отгрузки'!M2:M300,"Задержан")</f>
      </c>
      <c r="E12" s="47" t="s">
        <v>130</v>
      </c>
      <c r="G12" s="44"/>
      <c r="H12" s="45">
        <f>IF(G12="","",COUNTIF('Отгрузки'!C2:C300,G12))</f>
      </c>
      <c r="I12" s="45">
        <f>IF(G12="","",COUNTIFS('Отгрузки'!C2:C300,G12,'Отгрузки'!L2:L300,"&lt;&gt;"))</f>
      </c>
      <c r="J12" s="45">
        <f>IF(G12="","",COUNTIFS('Отгрузки'!C2:C300,G12,'Отгрузки'!O2:O300,"Да"))</f>
      </c>
      <c r="K12" s="46">
        <f>IF(G12="","",IFERROR(J12/I12,""))</f>
      </c>
    </row>
    <row r="13" spans="2:11" x14ac:dyDescent="0.25">
      <c r="B13" s="41" t="s">
        <v>131</v>
      </c>
      <c r="C13" s="42">
        <f>COUNTIFS('Отгрузки'!K2:K300,"&lt;"&amp;TODAY(),'Отгрузки'!L2:L300,"",'Отгрузки'!M2:M300,"&lt;&gt;Возврат",'Отгрузки'!A2:A300,"&lt;&gt;")</f>
      </c>
      <c r="G13" s="44"/>
      <c r="H13" s="45">
        <f>IF(G13="","",COUNTIF('Отгрузки'!C2:C300,G13))</f>
      </c>
      <c r="I13" s="45">
        <f>IF(G13="","",COUNTIFS('Отгрузки'!C2:C300,G13,'Отгрузки'!L2:L300,"&lt;&gt;"))</f>
      </c>
      <c r="J13" s="45">
        <f>IF(G13="","",COUNTIFS('Отгрузки'!C2:C300,G13,'Отгрузки'!O2:O300,"Да"))</f>
      </c>
      <c r="K13" s="46">
        <f>IF(G13="","",IFERROR(J13/I13,""))</f>
      </c>
    </row>
    <row r="14" spans="2:11" x14ac:dyDescent="0.25">
      <c r="B14" s="41" t="s">
        <v>132</v>
      </c>
      <c r="C14" s="48">
        <f>SUM('Отгрузки'!I2:I300)&amp;" / "&amp;SUM('Отгрузки'!J2:J300)</f>
      </c>
      <c r="G14" s="44"/>
      <c r="H14" s="45">
        <f>IF(G14="","",COUNTIF('Отгрузки'!C2:C300,G14))</f>
      </c>
      <c r="I14" s="45">
        <f>IF(G14="","",COUNTIFS('Отгрузки'!C2:C300,G14,'Отгрузки'!L2:L300,"&lt;&gt;"))</f>
      </c>
      <c r="J14" s="45">
        <f>IF(G14="","",COUNTIFS('Отгрузки'!C2:C300,G14,'Отгрузки'!O2:O300,"Да"))</f>
      </c>
      <c r="K14" s="46">
        <f>IF(G14="","",IFERROR(J14/I14,""))</f>
      </c>
    </row>
    <row r="15" spans="2:11" x14ac:dyDescent="0.25">
      <c r="B15" s="41" t="s">
        <v>133</v>
      </c>
      <c r="C15" s="42">
        <f>COUNTIF('Отгрузки'!O2:O300,"Да")</f>
      </c>
      <c r="G15" s="44"/>
      <c r="H15" s="45">
        <f>IF(G15="","",COUNTIF('Отгрузки'!C2:C300,G15))</f>
      </c>
      <c r="I15" s="45">
        <f>IF(G15="","",COUNTIFS('Отгрузки'!C2:C300,G15,'Отгрузки'!L2:L300,"&lt;&gt;"))</f>
      </c>
      <c r="J15" s="45">
        <f>IF(G15="","",COUNTIFS('Отгрузки'!C2:C300,G15,'Отгрузки'!O2:O300,"Да"))</f>
      </c>
      <c r="K15" s="46">
        <f>IF(G15="","",IFERROR(J15/I15,""))</f>
      </c>
    </row>
    <row r="16" spans="2:11" x14ac:dyDescent="0.25">
      <c r="B16" s="41" t="s">
        <v>134</v>
      </c>
      <c r="C16" s="42">
        <f>COUNTIF('Отгрузки'!O2:O300,"Нет")</f>
      </c>
      <c r="G16" s="44"/>
      <c r="H16" s="45">
        <f>IF(G16="","",COUNTIF('Отгрузки'!C2:C300,G16))</f>
      </c>
      <c r="I16" s="45">
        <f>IF(G16="","",COUNTIFS('Отгрузки'!C2:C300,G16,'Отгрузки'!L2:L300,"&lt;&gt;"))</f>
      </c>
      <c r="J16" s="45">
        <f>IF(G16="","",COUNTIFS('Отгрузки'!C2:C300,G16,'Отгрузки'!O2:O300,"Да"))</f>
      </c>
      <c r="K16" s="46">
        <f>IF(G16="","",IFERROR(J16/I16,""))</f>
      </c>
    </row>
    <row r="17" spans="2:11" x14ac:dyDescent="0.25">
      <c r="B17" s="41" t="s">
        <v>135</v>
      </c>
      <c r="C17" s="49">
        <f>IFERROR(COUNTIF('Отгрузки'!O2:O300,"Да")/(COUNTIF('Отгрузки'!O2:O300,"Да")+COUNTIF('Отгрузки'!O2:O300,"Нет")),"")</f>
      </c>
      <c r="G17" s="44"/>
      <c r="H17" s="45">
        <f>IF(G17="","",COUNTIF('Отгрузки'!C2:C300,G17))</f>
      </c>
      <c r="I17" s="45">
        <f>IF(G17="","",COUNTIFS('Отгрузки'!C2:C300,G17,'Отгрузки'!L2:L300,"&lt;&gt;"))</f>
      </c>
      <c r="J17" s="45">
        <f>IF(G17="","",COUNTIFS('Отгрузки'!C2:C300,G17,'Отгрузки'!O2:O300,"Да"))</f>
      </c>
      <c r="K17" s="46">
        <f>IF(G17="","",IFERROR(J17/I17,""))</f>
      </c>
    </row>
    <row r="18" spans="2:11" x14ac:dyDescent="0.25">
      <c r="B18" s="41" t="s">
        <v>136</v>
      </c>
      <c r="C18" s="50">
        <f>IFERROR(SUMIFS('Отгрузки'!N2:N300,'Отгрузки'!O2:O300,"Нет")/COUNTIF('Отгрузки'!O2:O300,"Нет"),0)</f>
      </c>
      <c r="G18" s="51" t="s">
        <v>137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20</v>
      </c>
      <c r="C1" s="52" t="s">
        <v>35</v>
      </c>
    </row>
    <row r="2" spans="1:3" x14ac:dyDescent="0.25">
      <c r="A2" t="s">
        <v>108</v>
      </c>
      <c r="B2" t="s">
        <v>21</v>
      </c>
      <c r="C2" t="s">
        <v>37</v>
      </c>
    </row>
    <row r="3" spans="1:3" x14ac:dyDescent="0.25">
      <c r="A3" t="s">
        <v>29</v>
      </c>
      <c r="B3" t="s">
        <v>67</v>
      </c>
      <c r="C3" t="s">
        <v>138</v>
      </c>
    </row>
    <row r="4" spans="1:3" x14ac:dyDescent="0.25">
      <c r="A4" t="s">
        <v>61</v>
      </c>
      <c r="B4" t="s">
        <v>75</v>
      </c>
      <c r="C4" t="s">
        <v>139</v>
      </c>
    </row>
    <row r="5" spans="1:3" x14ac:dyDescent="0.25">
      <c r="A5" t="s">
        <v>95</v>
      </c>
      <c r="B5" t="s">
        <v>140</v>
      </c>
      <c r="C5" t="s">
        <v>141</v>
      </c>
    </row>
    <row r="6" spans="1:3" x14ac:dyDescent="0.25">
      <c r="A6" t="s">
        <v>100</v>
      </c>
      <c r="C6" t="s">
        <v>142</v>
      </c>
    </row>
    <row r="7" spans="3:3" x14ac:dyDescent="0.25">
      <c r="C7" t="s">
        <v>36</v>
      </c>
    </row>
    <row r="8" spans="3:3" x14ac:dyDescent="0.25">
      <c r="C8" t="s">
        <v>143</v>
      </c>
    </row>
    <row r="9" spans="3:3" x14ac:dyDescent="0.25">
      <c r="C9" t="s">
        <v>144</v>
      </c>
    </row>
    <row r="10" spans="3:3" x14ac:dyDescent="0.25">
      <c r="C10" t="s">
        <v>145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Форма отгрузки</vt:lpstr>
      <vt:lpstr>Отгрузки</vt:lpstr>
      <vt:lpstr>Итоги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