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สั่งงาน" state="visible" r:id="rId4"/>
    <sheet sheetId="2" name="บันทึกงานบริการ" state="visible" r:id="rId5"/>
    <sheet sheetId="3" name="สรุป" state="visible" r:id="rId6"/>
    <sheet sheetId="4" name="รายการ" state="visible" r:id="rId7"/>
  </sheets>
  <definedNames>
    <definedName name="_xlnm.Print_Area" localSheetId="0">'ใบสั่งงาน'!$B1:$G50</definedName>
  </definedNames>
  <calcPr calcId="171027" fullCalcOnLoad="1"/>
</workbook>
</file>

<file path=xl/sharedStrings.xml><?xml version="1.0" encoding="utf-8"?>
<sst xmlns="http://schemas.openxmlformats.org/spreadsheetml/2006/main" count="189" uniqueCount="146">
  <si>
    <t>ชื่ออู่ / กิจการ</t>
  </si>
  <si>
    <t>ใบสั่งงานซ่อมบริการ</t>
  </si>
  <si>
    <t>ที่อยู่ · โทรศัพท์</t>
  </si>
  <si>
    <t>เลขที่ใบสั่งงาน</t>
  </si>
  <si>
    <t>İE-2026-0142</t>
  </si>
  <si>
    <t>แบบฟอร์มรับรถ — มอบสำเนาหนึ่งฉบับให้ลูกค้า</t>
  </si>
  <si>
    <t>วันที่ / เวลารับรถ</t>
  </si>
  <si>
    <t>ข้อมูลลูกค้าและรถ</t>
  </si>
  <si>
    <t>ชื่อ-นามสกุลลูกค้า / บริษัท</t>
  </si>
  <si>
    <t>Hakan Yıldız</t>
  </si>
  <si>
    <t>โทรศัพท์</t>
  </si>
  <si>
    <t>0532 000 00 07</t>
  </si>
  <si>
    <t>ทะเบียนรถ</t>
  </si>
  <si>
    <t>34 ABC 123</t>
  </si>
  <si>
    <t>ปีรุ่น</t>
  </si>
  <si>
    <t>ยี่ห้อ / รุ่น</t>
  </si>
  <si>
    <t>Fiat Egea 1.3 Multijet</t>
  </si>
  <si>
    <t>เลขไมล์</t>
  </si>
  <si>
    <t>เลขตัวถัง (VIN)</t>
  </si>
  <si>
    <t>ZFA3560000XXXXXXX</t>
  </si>
  <si>
    <t>ระดับน้ำมัน</t>
  </si>
  <si>
    <t>1/2</t>
  </si>
  <si>
    <t>ความเสียหายเดิม / ของที่ทิ้งไว้ในรถ</t>
  </si>
  <si>
    <t>รอยขีดข่วนที่กันชนหลัง ยางอะไหล่และแม่แรงอยู่ในท้ายรถ</t>
  </si>
  <si>
    <t>ข้อร้องเรียนของลูกค้า / อาการเสีย</t>
  </si>
  <si>
    <t>ถึงเวลาเข้าศูนย์ตรวจเช็กตามระยะ มีเสียงดังจากด้านหน้าตอนเบรก</t>
  </si>
  <si>
    <t>งานที่ทำ / ผลการตรวจ</t>
  </si>
  <si>
    <t>เปลี่ยนน้ำมันเครื่องและไส้กรองแล้ว ผ้าเบรกหน้าหมดอายุการใช้งาน เปลี่ยนทั้งชุด วัดจานเบรกแล้วไม่ต้องเปลี่ยน</t>
  </si>
  <si>
    <t>อะไหล่ / วัสดุที่ใช้</t>
  </si>
  <si>
    <t>เลขอะไหล่ / ยี่ห้อ</t>
  </si>
  <si>
    <t>ชิ้น</t>
  </si>
  <si>
    <t>ราคาต่อหน่วย</t>
  </si>
  <si>
    <t>จำนวนเงิน (ไม่รวม VAT)</t>
  </si>
  <si>
    <t>น้ำมันเครื่อง 5W-30 (ลิตร)</t>
  </si>
  <si>
    <t>ยี่ห้อตัวอย่าง</t>
  </si>
  <si>
    <t>ไส้กรองน้ำมันเครื่อง</t>
  </si>
  <si>
    <t>OEM</t>
  </si>
  <si>
    <t>ไส้กรองอากาศ</t>
  </si>
  <si>
    <t>ผ้าเบรกหน้า (ชุด)</t>
  </si>
  <si>
    <t>ค่าแรง / งานที่ทำ</t>
  </si>
  <si>
    <t>ช่าง / เทคนิเชียน</t>
  </si>
  <si>
    <t>ชั่วโมง</t>
  </si>
  <si>
    <t>ค่าแรงต่อชั่วโมง</t>
  </si>
  <si>
    <t>ค่าแรงตรวจเช็กตามระยะ</t>
  </si>
  <si>
    <t>ช่าง Ali</t>
  </si>
  <si>
    <t>เปลี่ยนผ้าเบรกหน้า</t>
  </si>
  <si>
    <t>การส่งมอบและการชำระเงิน</t>
  </si>
  <si>
    <t>รวมค่าอะไหล่</t>
  </si>
  <si>
    <t>กำหนดส่งมอบโดยประมาณ</t>
  </si>
  <si>
    <t>รวมค่าแรง</t>
  </si>
  <si>
    <t>วันที่ส่งมอบ</t>
  </si>
  <si>
    <t>ยอดรวมย่อย (ไม่รวม VAT)</t>
  </si>
  <si>
    <t>วิธีชำระเงิน</t>
  </si>
  <si>
    <t>อัตรา VAT %</t>
  </si>
  <si>
    <t>สถานะ</t>
  </si>
  <si>
    <t>พร้อมรับ</t>
  </si>
  <si>
    <t>VAT</t>
  </si>
  <si>
    <t>ยอดรวมทั้งสิ้น</t>
  </si>
  <si>
    <t>ข้าพเจ้าส่งมอบรถเพื่อตรวจหาสาเหตุและซ่อมอาการเสียที่ระบุข้างต้น หากจำเป็นต้องใช้อะไหล่หรือแรงงานเพิ่มเติมนอกรายการ จะแจ้งให้ข้าพเจ้าทราบล่วงหน้าและขอความยินยอมก่อน ข้าพเจ้าได้ตรวจสอบงานที่ทำและรับรถคืนแล้ว</t>
  </si>
  <si>
    <t>เจ้าของรถ — ชื่อ-นามสกุล / ลายเซ็น (รับรถและรับคืน)</t>
  </si>
  <si>
    <t>เจ้าหน้าที่อู่ — ชื่อ-นามสกุล / ลายเซ็น / ตราประทับ</t>
  </si>
  <si>
    <t>สต็อกอะไหล่ บัญชีลูกค้า และรายงานเงินสดบนมือถือ — Ofisx →</t>
  </si>
  <si>
    <t>แม่แบบฟรี · stokexcel.com — กรอกช่องสีฟ้าอ่อนและแถวต่างๆ จำนวนเงินคำนวณด้วยสูตร เพิ่มใบสั่งงานทุกใบในแท็บ "บันทึกงานบริการ" ด้วย สำหรับอัตรา VAT โปรดปรึกษานักบัญชีของท่าน</t>
  </si>
  <si>
    <t>วันที่</t>
  </si>
  <si>
    <t>กม.</t>
  </si>
  <si>
    <t>ลูกค้า</t>
  </si>
  <si>
    <t>อาการเสีย / งานที่ทำ</t>
  </si>
  <si>
    <t>ค่าอะไหล่ (ไม่รวม VAT)</t>
  </si>
  <si>
    <t>ค่าแรง (ไม่รวม VAT)</t>
  </si>
  <si>
    <t>VAT %</t>
  </si>
  <si>
    <t>รวม (รวม VAT)</t>
  </si>
  <si>
    <t>ที่มา (ทะเบียน)</t>
  </si>
  <si>
    <t>İE-2026-0131</t>
  </si>
  <si>
    <t>06 DEF 456</t>
  </si>
  <si>
    <t>Renault Clio 1.5 dCi</t>
  </si>
  <si>
    <t>Ayten Kurt</t>
  </si>
  <si>
    <t>0533 000 00 01</t>
  </si>
  <si>
    <t>เปลี่ยนชุดคลัตช์</t>
  </si>
  <si>
    <t>บัตรเครดิต</t>
  </si>
  <si>
    <t>ส่งมอบแล้ว</t>
  </si>
  <si>
    <t>İE-2026-0134</t>
  </si>
  <si>
    <t>เติมน้ำยาแอร์และทดสอบรอยรั่ว</t>
  </si>
  <si>
    <t>เงินสด</t>
  </si>
  <si>
    <t>İE-2026-0137</t>
  </si>
  <si>
    <t>35 KLM 789</t>
  </si>
  <si>
    <t>VW Passat 1.6 TDI</t>
  </si>
  <si>
    <t>Serkan Aydın</t>
  </si>
  <si>
    <t>0535 000 00 03</t>
  </si>
  <si>
    <t>เปลี่ยนชุดสายพานไทม์มิ่งและปั๊มน้ำ</t>
  </si>
  <si>
    <t>โอนเงิน</t>
  </si>
  <si>
    <t>İE-2026-0138</t>
  </si>
  <si>
    <t>16 PRS 220</t>
  </si>
  <si>
    <t>Toyota Corolla 1.6</t>
  </si>
  <si>
    <t>Elif Şahin</t>
  </si>
  <si>
    <t>0536 000 00 04</t>
  </si>
  <si>
    <t>เช็กระยะ 60.000 กม.</t>
  </si>
  <si>
    <t>İE-2026-0139</t>
  </si>
  <si>
    <t>34 MNO 555</t>
  </si>
  <si>
    <t>Opel Astra 1.4</t>
  </si>
  <si>
    <t>Burak Eren</t>
  </si>
  <si>
    <t>0537 000 00 05</t>
  </si>
  <si>
    <t>เปลี่ยนแบตเตอรี่และตรวจระบบชาร์จ</t>
  </si>
  <si>
    <t>İE-2026-0140</t>
  </si>
  <si>
    <t>แป้นคลัตช์แข็ง — ปรับตั้งและตรวจเช็ก (เกี่ยวเนื่องกับงานก่อนหน้า)</t>
  </si>
  <si>
    <t>İE-2026-0141</t>
  </si>
  <si>
    <t>34 TUV 908</t>
  </si>
  <si>
    <t>Ford Transit Custom</t>
  </si>
  <si>
    <t>Kaan Lojistik — Murat Kaan</t>
  </si>
  <si>
    <t>0538 000 00 06</t>
  </si>
  <si>
    <t>มีเสียงจากช่วงล่างหน้า: ลูกหมากแร็คและปีกนก</t>
  </si>
  <si>
    <t>อยู่ระหว่างซ่อม</t>
  </si>
  <si>
    <t>เช็กระยะ + เปลี่ยนผ้าเบรกหน้า มีเสียงตอนเบรก</t>
  </si>
  <si>
    <t>İE-2026-0143</t>
  </si>
  <si>
    <t>41 GHJ 314</t>
  </si>
  <si>
    <t>Hyundai i20 1.4</t>
  </si>
  <si>
    <t>Zeynep Arslan</t>
  </si>
  <si>
    <t>0539 000 00 08</t>
  </si>
  <si>
    <t>ไฟเตือนเครื่องยนต์ติด — ตรวจวินิจฉัย</t>
  </si>
  <si>
    <t>รับรถแล้ว</t>
  </si>
  <si>
    <t>ใบสั่งงานซ่อมและบันทึกงานบริการของอู่ซ่อมรถ</t>
  </si>
  <si>
    <t>แม่แบบ Excel ฟรี · stokexcel.com</t>
  </si>
  <si>
    <t>สรุป</t>
  </si>
  <si>
    <t>วิธีใช้งาน</t>
  </si>
  <si>
    <t>ใบสั่งงานซ่อมทั้งหมด</t>
  </si>
  <si>
    <t>1. ตอนรับรถ ให้กรอกแท็บ “ใบสั่งงานซ่อม”: ทะเบียน เลขไมล์ เลขตัวถัง ความเสียหายที่มีอยู่ และอาการที่ลูกค้าแจ้ง แล้วให้ลูกค้าเซ็นชื่อ</t>
  </si>
  <si>
    <t>รถที่ไม่ซ้ำกัน (ทะเบียน)</t>
  </si>
  <si>
    <t>2. บันทึกอะไหล่ที่ใช้ในตารางอะไหล่ และค่าแรงในแถวค่าแรงแยกต่างหาก ยอดรวมย่อย VAT และยอดรวมสุทธิจะคำนวณด้วยสูตร</t>
  </si>
  <si>
    <t>รับรถแล้ว (รอคิว)</t>
  </si>
  <si>
    <t>3. เพิ่มใบสั่งงานซ่อมแต่ละใบเป็นหนึ่งแถวในแท็บ “บันทึกงานบริการ” นี้ โดยกรอกยอดอะไหล่และค่าแรงแยกคอลัมน์</t>
  </si>
  <si>
    <t>รถที่อยู่ระหว่างซ่อม</t>
  </si>
  <si>
    <t>4. อัปเดตสถานะตามความคืบหน้า (รับรถแล้ว → กำลังซ่อม → พร้อมส่งมอบ → ส่งมอบแล้ว) และเลือกวิธีชำระเงินเมื่อรับเงิน</t>
  </si>
  <si>
    <t>รถที่พร้อมและรอส่งมอบ</t>
  </si>
  <si>
    <t>5. พิมพ์ทะเบียนให้เหมือนกันทุกแถว (เช่น “34 ABC 123”) เมื่อกรองคอลัมน์ทะเบียนจะเห็นประวัติการเข้ารับบริการทั้งหมดของรถคันนั้น และคอลัมน์ “ครั้งที่มา” จะแสดงว่าเป็นการมาครั้งที่เท่าไร</t>
  </si>
  <si>
    <t>รายได้ค่าแรงเดือนนี้ (ไม่รวม VAT)</t>
  </si>
  <si>
    <t>รายได้ค่าอะไหล่เดือนนี้ (ไม่รวม VAT)</t>
  </si>
  <si>
    <t>เมื่อ Excel ไม่พอ: ใช้ Ofisx บนคลาวด์ ผ่านมือถือ อัตโนมัติ →</t>
  </si>
  <si>
    <t>ยอดรวมเดือนนี้ (รวม VAT)</t>
  </si>
  <si>
    <t>รับชำระเดือนนี้ — เงินสด</t>
  </si>
  <si>
    <t>รับชำระเดือนนี้ — บัตรเครดิต</t>
  </si>
  <si>
    <t>รับชำระเดือนนี้ — โอนเงิน</t>
  </si>
  <si>
    <t>ยอดงานที่ยังไม่บันทึกการชำระเงิน</t>
  </si>
  <si>
    <t>เชื้อเพลิง</t>
  </si>
  <si>
    <t>ว่าง</t>
  </si>
  <si>
    <t>1/4</t>
  </si>
  <si>
    <t>3/4</t>
  </si>
  <si>
    <t>เต็ม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</si>
</sst>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ค่าไม่ถูกต้อง" error="โปรดเลือกตัวเลือกจากรายการ" sqref="C39">
      <formula1>"เงินสด,บัตรเครดิต,โอนเงิน"</formula1>
    </dataValidation>
    <dataValidation type="list" allowBlank="1" showErrorMessage="1" errorTitle="ค่าไม่ถูกต้อง" error="โปรดเลือกตัวเลือกจากรายการ" sqref="C40">
      <formula1>"รับรถแล้ว,อยู่ระหว่างซ่อม,พร้อมรับ,ส่งมอบแล้ว"</formula1>
    </dataValidation>
    <dataValidation type="list" allowBlank="1" showErrorMessage="1" errorTitle="ค่าไม่ถูกต้อง" error="โปรดเลือกตัวเลือกจากรายการ" sqref="F10">
      <formula1>"ว่าง,1/4,1/2,3/4,เต็ม"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3</v>
      </c>
      <c r="C1" s="31" t="s">
        <v>12</v>
      </c>
      <c r="D1" s="31" t="s">
        <v>15</v>
      </c>
      <c r="E1" s="31" t="s">
        <v>64</v>
      </c>
      <c r="F1" s="31" t="s">
        <v>65</v>
      </c>
      <c r="G1" s="31" t="s">
        <v>10</v>
      </c>
      <c r="H1" s="31" t="s">
        <v>66</v>
      </c>
      <c r="I1" s="31" t="s">
        <v>67</v>
      </c>
      <c r="J1" s="31" t="s">
        <v>68</v>
      </c>
      <c r="K1" s="31" t="s">
        <v>69</v>
      </c>
      <c r="L1" s="31" t="s">
        <v>70</v>
      </c>
      <c r="M1" s="31" t="s">
        <v>52</v>
      </c>
      <c r="N1" s="31" t="s">
        <v>54</v>
      </c>
      <c r="O1" s="31" t="s">
        <v>50</v>
      </c>
      <c r="P1" s="31" t="s">
        <v>71</v>
      </c>
    </row>
    <row r="2" spans="1:16" x14ac:dyDescent="0.25">
      <c r="A2" s="32">
        <v>46283</v>
      </c>
      <c r="B2" s="33" t="s">
        <v>72</v>
      </c>
      <c r="C2" s="33" t="s">
        <v>73</v>
      </c>
      <c r="D2" s="34" t="s">
        <v>74</v>
      </c>
      <c r="E2" s="35">
        <v>96300</v>
      </c>
      <c r="F2" s="34" t="s">
        <v>75</v>
      </c>
      <c r="G2" s="34" t="s">
        <v>76</v>
      </c>
      <c r="H2" s="34" t="s">
        <v>77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78</v>
      </c>
      <c r="N2" s="33" t="s">
        <v>79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80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81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82</v>
      </c>
      <c r="N3" s="38" t="s">
        <v>79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83</v>
      </c>
      <c r="C4" s="33" t="s">
        <v>84</v>
      </c>
      <c r="D4" s="34" t="s">
        <v>85</v>
      </c>
      <c r="E4" s="35">
        <v>184200</v>
      </c>
      <c r="F4" s="34" t="s">
        <v>86</v>
      </c>
      <c r="G4" s="34" t="s">
        <v>87</v>
      </c>
      <c r="H4" s="34" t="s">
        <v>88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89</v>
      </c>
      <c r="N4" s="33" t="s">
        <v>79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90</v>
      </c>
      <c r="C5" s="38" t="s">
        <v>91</v>
      </c>
      <c r="D5" s="39" t="s">
        <v>92</v>
      </c>
      <c r="E5" s="40">
        <v>64500</v>
      </c>
      <c r="F5" s="39" t="s">
        <v>93</v>
      </c>
      <c r="G5" s="39" t="s">
        <v>94</v>
      </c>
      <c r="H5" s="39" t="s">
        <v>95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89</v>
      </c>
      <c r="N5" s="38" t="s">
        <v>79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96</v>
      </c>
      <c r="C6" s="33" t="s">
        <v>97</v>
      </c>
      <c r="D6" s="34" t="s">
        <v>98</v>
      </c>
      <c r="E6" s="35">
        <v>143000</v>
      </c>
      <c r="F6" s="34" t="s">
        <v>99</v>
      </c>
      <c r="G6" s="34" t="s">
        <v>100</v>
      </c>
      <c r="H6" s="34" t="s">
        <v>101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78</v>
      </c>
      <c r="N6" s="33" t="s">
        <v>79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102</v>
      </c>
      <c r="C7" s="38" t="s">
        <v>73</v>
      </c>
      <c r="D7" s="39" t="s">
        <v>74</v>
      </c>
      <c r="E7" s="40">
        <v>97100</v>
      </c>
      <c r="F7" s="39" t="s">
        <v>75</v>
      </c>
      <c r="G7" s="39" t="s">
        <v>76</v>
      </c>
      <c r="H7" s="39" t="s">
        <v>103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82</v>
      </c>
      <c r="N7" s="38" t="s">
        <v>79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104</v>
      </c>
      <c r="C8" s="33" t="s">
        <v>105</v>
      </c>
      <c r="D8" s="34" t="s">
        <v>106</v>
      </c>
      <c r="E8" s="35">
        <v>212000</v>
      </c>
      <c r="F8" s="34" t="s">
        <v>107</v>
      </c>
      <c r="G8" s="34" t="s">
        <v>108</v>
      </c>
      <c r="H8" s="34" t="s">
        <v>109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110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111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112</v>
      </c>
      <c r="C10" s="33" t="s">
        <v>113</v>
      </c>
      <c r="D10" s="34" t="s">
        <v>114</v>
      </c>
      <c r="E10" s="35">
        <v>88700</v>
      </c>
      <c r="F10" s="34" t="s">
        <v>115</v>
      </c>
      <c r="G10" s="34" t="s">
        <v>116</v>
      </c>
      <c r="H10" s="34" t="s">
        <v>117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118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"อยู่ระหว่างซ่อม"</formula>
    </cfRule>
  </conditionalFormatting>
  <conditionalFormatting sqref="N2:N300">
    <cfRule type="cellIs" dxfId="1" priority="1" operator="equal">
      <formula>"พร้อมรับ"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ค่าไม่ถูกต้อง" error="โปรดเลือกตัวเลือกจากรายการ" sqref="M10:M300">
      <formula1>"เงินสด,บัตรเครดิต,โอนเงิน"</formula1>
    </dataValidation>
    <dataValidation type="list" allowBlank="1" showErrorMessage="1" errorTitle="ค่าไม่ถูกต้อง" error="โปรดเลือกตัวเลือกจากรายการ" sqref="M2:M300">
      <formula1>"เงินสด,บัตรเครดิต,โอนเงิน"</formula1>
    </dataValidation>
    <dataValidation type="list" allowBlank="1" showErrorMessage="1" errorTitle="ค่าไม่ถูกต้อง" error="โปรดเลือกตัวเลือกจากรายการ" sqref="N10:N300">
      <formula1>"รับรถแล้ว,อยู่ระหว่างซ่อม,พร้อมรับ,ส่งมอบแล้ว"</formula1>
    </dataValidation>
    <dataValidation type="list" allowBlank="1" showErrorMessage="1" errorTitle="ค่าไม่ถูกต้อง" error="โปรดเลือกตัวเลือกจากรายการ" sqref="N2:N300">
      <formula1>"รับรถแล้ว,อยู่ระหว่างซ่อม,พร้อมรับ,ส่งมอบแล้ว"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119</v>
      </c>
    </row>
    <row r="3" spans="2:2" x14ac:dyDescent="0.25">
      <c r="B3" s="43" t="s">
        <v>120</v>
      </c>
    </row>
    <row r="5" spans="2:5" x14ac:dyDescent="0.25">
      <c r="B5" s="44" t="s">
        <v>121</v>
      </c>
      <c r="C5" s="45"/>
      <c r="E5" s="46" t="s">
        <v>122</v>
      </c>
    </row>
    <row r="6" ht="30" customHeight="1" spans="2:5" x14ac:dyDescent="0.25">
      <c r="B6" s="47" t="s">
        <v>123</v>
      </c>
      <c r="C6" s="48">
        <f>COUNTA('บันทึกงานบริการ'!B2:B300)</f>
      </c>
      <c r="E6" s="49" t="s">
        <v>124</v>
      </c>
    </row>
    <row r="7" ht="30" customHeight="1" spans="2:5" x14ac:dyDescent="0.25">
      <c r="B7" s="47" t="s">
        <v>125</v>
      </c>
      <c r="C7" s="48">
        <f>SUMPRODUCT(('บันทึกงานบริการ'!C2:C300&lt;&gt;"")/COUNTIF('บันทึกงานบริการ'!C2:C300,'บันทึกงานบริการ'!C2:C300&amp;""))</f>
      </c>
      <c r="E7" s="49" t="s">
        <v>126</v>
      </c>
    </row>
    <row r="8" ht="30" customHeight="1" spans="2:5" x14ac:dyDescent="0.25">
      <c r="B8" s="47" t="s">
        <v>127</v>
      </c>
      <c r="C8" s="48">
        <f>COUNTIF('บันทึกงานบริการ'!N2:N300,"รับรถแล้ว")</f>
      </c>
      <c r="E8" s="49" t="s">
        <v>128</v>
      </c>
    </row>
    <row r="9" ht="30" customHeight="1" spans="2:5" x14ac:dyDescent="0.25">
      <c r="B9" s="47" t="s">
        <v>129</v>
      </c>
      <c r="C9" s="48">
        <f>COUNTIF('บันทึกงานบริการ'!N2:N300,"อยู่ระหว่างซ่อม")</f>
      </c>
      <c r="E9" s="49" t="s">
        <v>130</v>
      </c>
    </row>
    <row r="10" ht="30" customHeight="1" spans="2:5" x14ac:dyDescent="0.25">
      <c r="B10" s="47" t="s">
        <v>131</v>
      </c>
      <c r="C10" s="48">
        <f>COUNTIF('บันทึกงานบริการ'!N2:N300,"พร้อมรับ")</f>
      </c>
      <c r="E10" s="49" t="s">
        <v>132</v>
      </c>
    </row>
    <row r="11" spans="2:3" x14ac:dyDescent="0.25">
      <c r="B11" s="47" t="s">
        <v>133</v>
      </c>
      <c r="C11" s="50">
        <f>SUMIFS('บันทึกงานบริการ'!J2:J300,'บันทึกงานบริการ'!A2:A300,"&gt;="&amp;DATE(YEAR(TODAY()),MONTH(TODAY()),1),'บันทึกงานบริการ'!A2:A300,"&lt;="&amp;EOMONTH(TODAY(),0))</f>
      </c>
    </row>
    <row r="12" ht="24" customHeight="1" spans="2:5" x14ac:dyDescent="0.25">
      <c r="B12" s="47" t="s">
        <v>134</v>
      </c>
      <c r="C12" s="50">
        <f>SUMIFS('บันทึกงานบริการ'!I2:I300,'บันทึกงานบริการ'!A2:A300,"&gt;="&amp;DATE(YEAR(TODAY()),MONTH(TODAY()),1),'บันทึกงานบริการ'!A2:A300,"&lt;="&amp;EOMONTH(TODAY(),0))</f>
      </c>
      <c r="E12" s="51" t="s">
        <v>135</v>
      </c>
    </row>
    <row r="13" spans="2:3" x14ac:dyDescent="0.25">
      <c r="B13" s="47" t="s">
        <v>136</v>
      </c>
      <c r="C13" s="50">
        <f>SUMIFS('บันทึกงานบริการ'!L2:L300,'บันทึกงานบริการ'!A2:A300,"&gt;="&amp;DATE(YEAR(TODAY()),MONTH(TODAY()),1),'บันทึกงานบริการ'!A2:A300,"&lt;="&amp;EOMONTH(TODAY(),0))</f>
      </c>
    </row>
    <row r="14" spans="2:3" x14ac:dyDescent="0.25">
      <c r="B14" s="47" t="s">
        <v>137</v>
      </c>
      <c r="C14" s="50">
        <f>SUMIFS('บันทึกงานบริการ'!L2:L300,'บันทึกงานบริการ'!M2:M300,"เงินสด",'บันทึกงานบริการ'!A2:A300,"&gt;="&amp;DATE(YEAR(TODAY()),MONTH(TODAY()),1),'บันทึกงานบริการ'!A2:A300,"&lt;="&amp;EOMONTH(TODAY(),0))</f>
      </c>
    </row>
    <row r="15" spans="2:3" x14ac:dyDescent="0.25">
      <c r="B15" s="47" t="s">
        <v>138</v>
      </c>
      <c r="C15" s="50">
        <f>SUMIFS('บันทึกงานบริการ'!L2:L300,'บันทึกงานบริการ'!M2:M300,"บัตรเครดิต",'บันทึกงานบริการ'!A2:A300,"&gt;="&amp;DATE(YEAR(TODAY()),MONTH(TODAY()),1),'บันทึกงานบริการ'!A2:A300,"&lt;="&amp;EOMONTH(TODAY(),0))</f>
      </c>
    </row>
    <row r="16" spans="2:3" x14ac:dyDescent="0.25">
      <c r="B16" s="47" t="s">
        <v>139</v>
      </c>
      <c r="C16" s="50">
        <f>SUMIFS('บันทึกงานบริการ'!L2:L300,'บันทึกงานบริการ'!M2:M300,"โอนเงิน",'บันทึกงานบริการ'!A2:A300,"&gt;="&amp;DATE(YEAR(TODAY()),MONTH(TODAY()),1),'บันทึกงานบริการ'!A2:A300,"&lt;="&amp;EOMONTH(TODAY(),0))</f>
      </c>
    </row>
    <row r="17" spans="2:3" x14ac:dyDescent="0.25">
      <c r="B17" s="47" t="s">
        <v>140</v>
      </c>
      <c r="C17" s="50">
        <f>SUMIFS('บันทึกงานบริการ'!L2:L300,'บันทึกงานบริการ'!M2:M300,"")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52</v>
      </c>
      <c r="B1" s="52" t="s">
        <v>54</v>
      </c>
      <c r="C1" s="52" t="s">
        <v>141</v>
      </c>
    </row>
    <row r="2" spans="1:3" x14ac:dyDescent="0.25">
      <c r="A2" t="s">
        <v>82</v>
      </c>
      <c r="B2" t="s">
        <v>118</v>
      </c>
      <c r="C2" t="s">
        <v>142</v>
      </c>
    </row>
    <row r="3" spans="1:3" x14ac:dyDescent="0.25">
      <c r="A3" t="s">
        <v>78</v>
      </c>
      <c r="B3" t="s">
        <v>110</v>
      </c>
      <c r="C3" t="s">
        <v>143</v>
      </c>
    </row>
    <row r="4" spans="1:3" x14ac:dyDescent="0.25">
      <c r="A4" t="s">
        <v>89</v>
      </c>
      <c r="B4" t="s">
        <v>55</v>
      </c>
      <c r="C4" t="s">
        <v>21</v>
      </c>
    </row>
    <row r="5" spans="2:3" x14ac:dyDescent="0.25">
      <c r="B5" t="s">
        <v>79</v>
      </c>
      <c r="C5" t="s">
        <v>144</v>
      </c>
    </row>
    <row r="6" spans="3:3" x14ac:dyDescent="0.25">
      <c r="C6" t="s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ใบสั่งงาน</vt:lpstr>
      <vt:lpstr>บันทึกงานบริการ</vt:lpstr>
      <vt:lpstr>สรุป</vt:lpstr>
      <vt:lpstr>รายการ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